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8" activeTab="0"/>
  </bookViews>
  <sheets>
    <sheet name="1 півр20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0">'1 півр2019'!$A$1:$H$184</definedName>
    <definedName name="_xlnm.Print_Titles" localSheetId="0">'1 півр2019'!$27:$29</definedName>
    <definedName name="__123Graph_XGRAPH3">'[1]GDP'!#REF!</definedName>
    <definedName name="aa">('[2]1993'!$1:$3,'[2]1993'!$A:$A)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CPIb">'[11]попер_роз'!#REF!</definedName>
    <definedName name="dPPIb">'[11]попер_роз'!#REF!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Excel_BuiltIn_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Заголовки_для_печати_МИ">('[29]1993'!$1:$3,'[29]1993'!$A:$A)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<sst xmlns="http://schemas.openxmlformats.org/spreadsheetml/2006/main" count="200" uniqueCount="188">
  <si>
    <t>Додаток 2</t>
  </si>
  <si>
    <t xml:space="preserve">до Порядку складання, затвердження </t>
  </si>
  <si>
    <t xml:space="preserve">та контролю виконання фінансового плану </t>
  </si>
  <si>
    <t>комунального підпримєства</t>
  </si>
  <si>
    <t>Рік</t>
  </si>
  <si>
    <t>Коди</t>
  </si>
  <si>
    <t xml:space="preserve">Підприємство              </t>
  </si>
  <si>
    <t>Комунальне підприємство " Швидкісний трамвай"</t>
  </si>
  <si>
    <t xml:space="preserve">за ЄДРПОУ </t>
  </si>
  <si>
    <t xml:space="preserve">Організаційно-правова форма </t>
  </si>
  <si>
    <t xml:space="preserve">Комунальне підприємство </t>
  </si>
  <si>
    <t>за КОПФГ</t>
  </si>
  <si>
    <t>Територія</t>
  </si>
  <si>
    <t>Дніпропетровська</t>
  </si>
  <si>
    <t>за КОАТУУ</t>
  </si>
  <si>
    <r>
      <t xml:space="preserve">Орган управління  </t>
    </r>
    <r>
      <rPr>
        <b/>
        <i/>
        <sz val="14"/>
        <rFont val="Times New Roman"/>
        <family val="1"/>
      </rPr>
      <t xml:space="preserve"> </t>
    </r>
  </si>
  <si>
    <t>Міністерство інфраструктури України</t>
  </si>
  <si>
    <t>за СПОДУ</t>
  </si>
  <si>
    <t xml:space="preserve">Галузь     </t>
  </si>
  <si>
    <t>Трамвайний транспорт</t>
  </si>
  <si>
    <t>за ЗКГНГ</t>
  </si>
  <si>
    <t xml:space="preserve">Вид економічної діяльності    </t>
  </si>
  <si>
    <t xml:space="preserve">Пассажирський наземний транспорт міського та приміського сполучення </t>
  </si>
  <si>
    <t xml:space="preserve">за  КВЕД  </t>
  </si>
  <si>
    <t>49.31</t>
  </si>
  <si>
    <t>Одиниця виміру, тис. грн</t>
  </si>
  <si>
    <t>тис.грн.</t>
  </si>
  <si>
    <t>Стандарти звітності П(с)БОУ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</si>
  <si>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</si>
  <si>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</si>
  <si>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</si>
  <si>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</si>
  <si>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</si>
  <si>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м.Кривий Ріг Дніпропетровська обл.50057м-н Праці буд.1</t>
  </si>
  <si>
    <t xml:space="preserve">Телефон </t>
  </si>
  <si>
    <t>приймальня  74-27-12</t>
  </si>
  <si>
    <t xml:space="preserve">Прізвище та ініціали керівника  </t>
  </si>
  <si>
    <t>Якуненко Євген Валентинович</t>
  </si>
  <si>
    <t>ЗВІТ</t>
  </si>
  <si>
    <t xml:space="preserve">ПРО ВИКОНАННЯ ФІНАНСОВОГО ПЛАНУ ПІДПРИЄМСТВА </t>
  </si>
  <si>
    <t>за  1 півріччя 2019рік</t>
  </si>
  <si>
    <t>(квартал, рік)</t>
  </si>
  <si>
    <t>Основні фінансові показники</t>
  </si>
  <si>
    <t>Найменування показника</t>
  </si>
  <si>
    <t xml:space="preserve">Код рядка </t>
  </si>
  <si>
    <t xml:space="preserve">Факт наростаючим підсумком з початку року </t>
  </si>
  <si>
    <t>Звітний період ( за 1 півріччя 2019 рік)</t>
  </si>
  <si>
    <t xml:space="preserve"> Факт за  1 півріччя 2018р</t>
  </si>
  <si>
    <t>Факт за 1 півріччя 2019р</t>
  </si>
  <si>
    <t xml:space="preserve">план </t>
  </si>
  <si>
    <t>факт</t>
  </si>
  <si>
    <t>відхилення,  +/– ст.6-ст.5</t>
  </si>
  <si>
    <r>
      <t xml:space="preserve">виконання, </t>
    </r>
    <r>
      <rPr>
        <b/>
        <sz val="14"/>
        <rFont val="Times New Roman"/>
        <family val="1"/>
      </rPr>
      <t>%</t>
    </r>
    <r>
      <rPr>
        <sz val="14"/>
        <rFont val="Times New Roman"/>
        <family val="1"/>
      </rPr>
      <t xml:space="preserve"> ст.6/ст.5</t>
    </r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</si>
  <si>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</si>
  <si>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</si>
  <si>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</si>
  <si>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</si>
  <si>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</si>
  <si>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</si>
  <si>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</si>
  <si>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</si>
  <si>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</si>
  <si>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</si>
  <si>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</si>
  <si>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</si>
  <si>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</si>
  <si>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</si>
  <si>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</si>
  <si>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</si>
  <si>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</si>
  <si>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</si>
  <si>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</si>
  <si>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курсові різниці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</si>
  <si>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</si>
  <si>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</si>
  <si>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</si>
  <si>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Доход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</si>
  <si>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</si>
  <si>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</si>
  <si>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</si>
  <si>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</si>
  <si>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</si>
  <si>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</si>
  <si>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</si>
  <si>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</si>
  <si>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</si>
  <si>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</si>
  <si>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</si>
  <si>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</si>
  <si>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</si>
  <si>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</si>
  <si>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</si>
  <si>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</si>
  <si>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</si>
  <si>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</si>
  <si>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</si>
  <si>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</si>
  <si>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</si>
  <si>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</si>
  <si>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</si>
  <si>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</si>
  <si>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</si>
  <si>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</si>
  <si>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</si>
  <si>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</si>
  <si>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 усього, у тому числі :</t>
  </si>
  <si>
    <t>податок на доходи фізичних осіб</t>
  </si>
  <si>
    <t>плата за землю</t>
  </si>
  <si>
    <t>податок на прибуток підприємств та фінансових установ комунальної власності</t>
  </si>
  <si>
    <t>частина чистого прибутку (доходу) комунальних унітарних підприємств та їх обєднань , що вилучаються добюджету</t>
  </si>
  <si>
    <t>надходження від орендної плати за користування майном , що перебуває в комунальній власності</t>
  </si>
  <si>
    <t xml:space="preserve">податок на нерухоме майно, відмінне від земельної ділянки </t>
  </si>
  <si>
    <t>інші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</si>
  <si>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</si>
  <si>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</si>
  <si>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 xml:space="preserve">Усього </t>
  </si>
  <si>
    <t>IІІ. Рух грошових коштів</t>
  </si>
  <si>
    <t>Залишок коштів на початок періоду</t>
  </si>
  <si>
    <t>Залишок коштів на кінець періоду</t>
  </si>
  <si>
    <t>ІV. Капітальні інвестиції</t>
  </si>
  <si>
    <t>Капітальні інвестиції, усього</t>
  </si>
  <si>
    <t>4010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</si>
  <si>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</si>
  <si>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</si>
  <si>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</si>
  <si>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</si>
  <si>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</si>
  <si>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</si>
  <si>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</si>
  <si>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</si>
  <si>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</si>
  <si>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</si>
  <si>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</si>
  <si>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</si>
  <si>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</si>
  <si>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</si>
  <si>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</si>
  <si>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</si>
  <si>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</si>
  <si>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</si>
  <si>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</si>
  <si>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</si>
  <si>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</si>
  <si>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</si>
  <si>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</si>
  <si>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</si>
  <si>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</si>
  <si>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 xml:space="preserve"> 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</si>
  <si>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</si>
  <si>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</si>
  <si>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</si>
  <si>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</si>
  <si>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</si>
  <si>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</si>
  <si>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</si>
  <si>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</si>
  <si>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</si>
  <si>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</si>
  <si>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</si>
  <si>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</si>
  <si>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</si>
  <si>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</si>
  <si>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</si>
  <si>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6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</si>
  <si>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</si>
  <si>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</si>
  <si>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</si>
  <si>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</si>
  <si>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</si>
  <si>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</si>
  <si>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</si>
  <si>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</si>
  <si>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</si>
  <si>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</si>
  <si>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</si>
  <si>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</si>
  <si>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>8023</t>
  </si>
  <si>
    <t>Директор підприємства</t>
  </si>
  <si>
    <t>Є.В. Якуненко</t>
  </si>
  <si>
    <t xml:space="preserve">                                                 (посада)</t>
  </si>
  <si>
    <t>(підпис)</t>
  </si>
  <si>
    <t xml:space="preserve">         (ініціали, прізвище)    </t>
  </si>
  <si>
    <t xml:space="preserve">Головний бухгалтер </t>
  </si>
  <si>
    <t>_____________________________</t>
  </si>
  <si>
    <t>О.А. Ярема</t>
  </si>
  <si>
    <t>Начальник ВЕ таОП</t>
  </si>
  <si>
    <t>С.М. Удод</t>
  </si>
  <si>
    <t>вик.Головатенко І.В., Білих Т.П.  Кузнецова В.Є. т. 409-12-89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</si>
</sst>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_(* #,##0.0_);_(* \(#,##0.0\);_(* \-_);_(@_)"/>
    <numFmt numFmtId="180" formatCode="_-* #,##0.0_р_._-;\-* #,##0.0_р_._-;_-* \-??_р_._-;_-@_-"/>
    <numFmt numFmtId="181" formatCode="#,##0.0"/>
    <numFmt numFmtId="182" formatCode="_-* #,##0.0_₴_-;\-* #,##0.0_₴_-;_-* \-??_₴_-;_-@_-"/>
    <numFmt numFmtId="183" formatCode="_-* #,##0.0_р_._-;\-* #,##0.0_р_._-;_-* \-?_р_._-;_-@_-"/>
    <numFmt numFmtId="184" formatCode="_(* #,##0.00_);_(* \(#,##0.00\);_(* \-_);_(@_)"/>
  </numFmts>
  <fonts count="6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41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3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3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3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3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1" borderId="0" applyNumberFormat="0" applyBorder="0" applyAlignment="0" applyProtection="0"/>
    <xf numFmtId="164" fontId="2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4" fillId="12" borderId="0" applyNumberFormat="0" applyBorder="0" applyAlignment="0" applyProtection="0"/>
    <xf numFmtId="164" fontId="5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5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5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5" borderId="0" applyNumberFormat="0" applyBorder="0" applyAlignment="0" applyProtection="0"/>
    <xf numFmtId="164" fontId="4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6" fillId="3" borderId="0" applyNumberFormat="0" applyBorder="0" applyAlignment="0" applyProtection="0"/>
    <xf numFmtId="164" fontId="7" fillId="20" borderId="1" applyNumberFormat="0" applyAlignment="0" applyProtection="0"/>
    <xf numFmtId="164" fontId="8" fillId="21" borderId="2" applyNumberFormat="0" applyAlignment="0" applyProtection="0"/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6" fontId="0" fillId="0" borderId="0" applyFill="0" applyBorder="0" applyAlignment="0" applyProtection="0"/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4" fontId="10" fillId="0" borderId="0" applyNumberFormat="0" applyFill="0" applyBorder="0" applyAlignment="0" applyProtection="0"/>
    <xf numFmtId="167" fontId="11" fillId="0" borderId="0" applyAlignment="0">
      <protection/>
    </xf>
    <xf numFmtId="164" fontId="12" fillId="4" borderId="0" applyNumberFormat="0" applyBorder="0" applyAlignment="0" applyProtection="0"/>
    <xf numFmtId="164" fontId="13" fillId="0" borderId="4" applyNumberFormat="0" applyFill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7" borderId="1" applyNumberFormat="0" applyAlignment="0" applyProtection="0"/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5" fontId="18" fillId="22" borderId="7">
      <alignment horizontal="left" vertical="center"/>
      <protection locked="0"/>
    </xf>
    <xf numFmtId="165" fontId="18" fillId="22" borderId="7">
      <alignment horizontal="left" vertical="center"/>
      <protection/>
    </xf>
    <xf numFmtId="168" fontId="18" fillId="22" borderId="7">
      <alignment horizontal="right" vertical="center"/>
      <protection locked="0"/>
    </xf>
    <xf numFmtId="168" fontId="18" fillId="22" borderId="7">
      <alignment horizontal="right" vertical="center"/>
      <protection/>
    </xf>
    <xf numFmtId="168" fontId="19" fillId="22" borderId="7">
      <alignment horizontal="right" vertical="center"/>
      <protection locked="0"/>
    </xf>
    <xf numFmtId="165" fontId="20" fillId="22" borderId="3">
      <alignment horizontal="left" vertical="center"/>
      <protection locked="0"/>
    </xf>
    <xf numFmtId="165" fontId="20" fillId="22" borderId="3">
      <alignment horizontal="left" vertical="center"/>
      <protection/>
    </xf>
    <xf numFmtId="165" fontId="21" fillId="22" borderId="3">
      <alignment horizontal="left" vertical="center"/>
      <protection locked="0"/>
    </xf>
    <xf numFmtId="165" fontId="21" fillId="22" borderId="3">
      <alignment horizontal="left" vertical="center"/>
      <protection/>
    </xf>
    <xf numFmtId="168" fontId="20" fillId="22" borderId="3">
      <alignment horizontal="right" vertical="center"/>
      <protection locked="0"/>
    </xf>
    <xf numFmtId="168" fontId="20" fillId="22" borderId="3">
      <alignment horizontal="right" vertical="center"/>
      <protection/>
    </xf>
    <xf numFmtId="168" fontId="22" fillId="22" borderId="3">
      <alignment horizontal="righ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/>
    </xf>
    <xf numFmtId="165" fontId="19" fillId="22" borderId="3">
      <alignment horizontal="left" vertical="center"/>
      <protection locked="0"/>
    </xf>
    <xf numFmtId="165" fontId="19" fillId="22" borderId="3">
      <alignment horizontal="left" vertical="center"/>
      <protection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8" fontId="1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5" fontId="9" fillId="22" borderId="3">
      <alignment horizontal="left" vertical="center"/>
      <protection/>
    </xf>
    <xf numFmtId="165" fontId="23" fillId="22" borderId="3">
      <alignment horizontal="left" vertical="center"/>
      <protection locked="0"/>
    </xf>
    <xf numFmtId="165" fontId="23" fillId="22" borderId="3">
      <alignment horizontal="left" vertical="center"/>
      <protection/>
    </xf>
    <xf numFmtId="165" fontId="24" fillId="22" borderId="3">
      <alignment horizontal="left" vertical="center"/>
      <protection locked="0"/>
    </xf>
    <xf numFmtId="165" fontId="24" fillId="22" borderId="3">
      <alignment horizontal="left" vertical="center"/>
      <protection/>
    </xf>
    <xf numFmtId="168" fontId="23" fillId="22" borderId="3">
      <alignment horizontal="right" vertical="center"/>
      <protection locked="0"/>
    </xf>
    <xf numFmtId="168" fontId="23" fillId="22" borderId="3">
      <alignment horizontal="right" vertical="center"/>
      <protection/>
    </xf>
    <xf numFmtId="168" fontId="25" fillId="22" borderId="3">
      <alignment horizontal="right" vertical="center"/>
      <protection locked="0"/>
    </xf>
    <xf numFmtId="165" fontId="26" fillId="0" borderId="3">
      <alignment horizontal="left" vertical="center"/>
      <protection locked="0"/>
    </xf>
    <xf numFmtId="165" fontId="26" fillId="0" borderId="3">
      <alignment horizontal="left" vertical="center"/>
      <protection/>
    </xf>
    <xf numFmtId="165" fontId="27" fillId="0" borderId="3">
      <alignment horizontal="left" vertical="center"/>
      <protection locked="0"/>
    </xf>
    <xf numFmtId="165" fontId="27" fillId="0" borderId="3">
      <alignment horizontal="left" vertical="center"/>
      <protection/>
    </xf>
    <xf numFmtId="168" fontId="26" fillId="0" borderId="3">
      <alignment horizontal="right" vertical="center"/>
      <protection locked="0"/>
    </xf>
    <xf numFmtId="168" fontId="26" fillId="0" borderId="3">
      <alignment horizontal="right" vertical="center"/>
      <protection/>
    </xf>
    <xf numFmtId="168" fontId="27" fillId="0" borderId="3">
      <alignment horizontal="right" vertical="center"/>
      <protection locked="0"/>
    </xf>
    <xf numFmtId="165" fontId="28" fillId="0" borderId="3">
      <alignment horizontal="left" vertical="center"/>
      <protection locked="0"/>
    </xf>
    <xf numFmtId="165" fontId="28" fillId="0" borderId="3">
      <alignment horizontal="left" vertical="center"/>
      <protection/>
    </xf>
    <xf numFmtId="165" fontId="29" fillId="0" borderId="3">
      <alignment horizontal="left" vertical="center"/>
      <protection locked="0"/>
    </xf>
    <xf numFmtId="165" fontId="29" fillId="0" borderId="3">
      <alignment horizontal="left" vertical="center"/>
      <protection/>
    </xf>
    <xf numFmtId="168" fontId="28" fillId="0" borderId="3">
      <alignment horizontal="right" vertical="center"/>
      <protection locked="0"/>
    </xf>
    <xf numFmtId="168" fontId="28" fillId="0" borderId="3">
      <alignment horizontal="right" vertical="center"/>
      <protection/>
    </xf>
    <xf numFmtId="165" fontId="26" fillId="0" borderId="3">
      <alignment horizontal="left" vertical="center"/>
      <protection locked="0"/>
    </xf>
    <xf numFmtId="165" fontId="27" fillId="0" borderId="3">
      <alignment horizontal="left" vertical="center"/>
      <protection locked="0"/>
    </xf>
    <xf numFmtId="168" fontId="26" fillId="0" borderId="3">
      <alignment horizontal="right" vertical="center"/>
      <protection locked="0"/>
    </xf>
    <xf numFmtId="164" fontId="30" fillId="0" borderId="8" applyNumberFormat="0" applyFill="0" applyAlignment="0" applyProtection="0"/>
    <xf numFmtId="164" fontId="31" fillId="23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 applyNumberFormat="0" applyFill="0" applyAlignment="0">
      <protection locked="0"/>
    </xf>
    <xf numFmtId="164" fontId="0" fillId="24" borderId="9" applyNumberFormat="0" applyAlignment="0" applyProtection="0"/>
    <xf numFmtId="168" fontId="32" fillId="7" borderId="3">
      <alignment horizontal="right" vertical="center"/>
      <protection locked="0"/>
    </xf>
    <xf numFmtId="168" fontId="32" fillId="6" borderId="3">
      <alignment horizontal="right" vertical="center"/>
      <protection locked="0"/>
    </xf>
    <xf numFmtId="168" fontId="32" fillId="20" borderId="3">
      <alignment horizontal="right" vertical="center"/>
      <protection locked="0"/>
    </xf>
    <xf numFmtId="164" fontId="33" fillId="20" borderId="10" applyNumberFormat="0" applyAlignment="0" applyProtection="0"/>
    <xf numFmtId="165" fontId="9" fillId="0" borderId="3">
      <alignment horizontal="left" vertical="center" wrapText="1"/>
      <protection locked="0"/>
    </xf>
    <xf numFmtId="165" fontId="9" fillId="0" borderId="3">
      <alignment horizontal="left" vertical="center" wrapText="1"/>
      <protection locked="0"/>
    </xf>
    <xf numFmtId="164" fontId="34" fillId="0" borderId="0" applyNumberFormat="0" applyFill="0" applyBorder="0" applyAlignment="0" applyProtection="0"/>
    <xf numFmtId="164" fontId="35" fillId="0" borderId="11" applyNumberFormat="0" applyFill="0" applyAlignment="0" applyProtection="0"/>
    <xf numFmtId="164" fontId="36" fillId="0" borderId="0" applyNumberFormat="0" applyFill="0" applyBorder="0" applyAlignment="0" applyProtection="0"/>
    <xf numFmtId="164" fontId="4" fillId="16" borderId="0" applyNumberFormat="0" applyBorder="0" applyAlignment="0" applyProtection="0"/>
    <xf numFmtId="164" fontId="5" fillId="16" borderId="0" applyNumberFormat="0" applyBorder="0" applyAlignment="0" applyProtection="0"/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5" fillId="17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5" fillId="18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5" fillId="19" borderId="0" applyNumberFormat="0" applyBorder="0" applyAlignment="0" applyProtection="0"/>
    <xf numFmtId="164" fontId="4" fillId="19" borderId="0" applyNumberFormat="0" applyBorder="0" applyAlignment="0" applyProtection="0"/>
    <xf numFmtId="164" fontId="17" fillId="7" borderId="1" applyNumberFormat="0" applyAlignment="0" applyProtection="0"/>
    <xf numFmtId="164" fontId="37" fillId="7" borderId="1" applyNumberFormat="0" applyAlignment="0" applyProtection="0"/>
    <xf numFmtId="164" fontId="17" fillId="7" borderId="1" applyNumberFormat="0" applyAlignment="0" applyProtection="0"/>
    <xf numFmtId="164" fontId="33" fillId="20" borderId="10" applyNumberFormat="0" applyAlignment="0" applyProtection="0"/>
    <xf numFmtId="164" fontId="38" fillId="20" borderId="10" applyNumberFormat="0" applyAlignment="0" applyProtection="0"/>
    <xf numFmtId="164" fontId="33" fillId="20" borderId="10" applyNumberFormat="0" applyAlignment="0" applyProtection="0"/>
    <xf numFmtId="164" fontId="7" fillId="20" borderId="1" applyNumberFormat="0" applyAlignment="0" applyProtection="0"/>
    <xf numFmtId="164" fontId="39" fillId="20" borderId="1" applyNumberFormat="0" applyAlignment="0" applyProtection="0"/>
    <xf numFmtId="164" fontId="7" fillId="20" borderId="1" applyNumberFormat="0" applyAlignment="0" applyProtection="0"/>
    <xf numFmtId="169" fontId="0" fillId="0" borderId="0" applyFill="0" applyBorder="0" applyAlignment="0" applyProtection="0"/>
    <xf numFmtId="164" fontId="13" fillId="0" borderId="4" applyNumberFormat="0" applyFill="0" applyAlignment="0" applyProtection="0"/>
    <xf numFmtId="164" fontId="40" fillId="0" borderId="4" applyNumberFormat="0" applyFill="0" applyAlignment="0" applyProtection="0"/>
    <xf numFmtId="164" fontId="13" fillId="0" borderId="4" applyNumberFormat="0" applyFill="0" applyAlignment="0" applyProtection="0"/>
    <xf numFmtId="164" fontId="14" fillId="0" borderId="5" applyNumberFormat="0" applyFill="0" applyAlignment="0" applyProtection="0"/>
    <xf numFmtId="164" fontId="41" fillId="0" borderId="5" applyNumberFormat="0" applyFill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42" fillId="0" borderId="6" applyNumberFormat="0" applyFill="0" applyAlignment="0" applyProtection="0"/>
    <xf numFmtId="164" fontId="15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35" fillId="0" borderId="11" applyNumberFormat="0" applyFill="0" applyAlignment="0" applyProtection="0"/>
    <xf numFmtId="164" fontId="43" fillId="0" borderId="11" applyNumberFormat="0" applyFill="0" applyAlignment="0" applyProtection="0"/>
    <xf numFmtId="164" fontId="35" fillId="0" borderId="11" applyNumberFormat="0" applyFill="0" applyAlignment="0" applyProtection="0"/>
    <xf numFmtId="164" fontId="8" fillId="21" borderId="2" applyNumberFormat="0" applyAlignment="0" applyProtection="0"/>
    <xf numFmtId="164" fontId="44" fillId="21" borderId="2" applyNumberFormat="0" applyAlignment="0" applyProtection="0"/>
    <xf numFmtId="164" fontId="8" fillId="21" borderId="2" applyNumberFormat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1" fillId="23" borderId="0" applyNumberFormat="0" applyBorder="0" applyAlignment="0" applyProtection="0"/>
    <xf numFmtId="164" fontId="45" fillId="23" borderId="0" applyNumberFormat="0" applyBorder="0" applyAlignment="0" applyProtection="0"/>
    <xf numFmtId="164" fontId="31" fillId="2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6" fillId="3" borderId="0" applyNumberFormat="0" applyBorder="0" applyAlignment="0" applyProtection="0"/>
    <xf numFmtId="164" fontId="47" fillId="3" borderId="0" applyNumberFormat="0" applyBorder="0" applyAlignment="0" applyProtection="0"/>
    <xf numFmtId="164" fontId="6" fillId="3" borderId="0" applyNumberFormat="0" applyBorder="0" applyAlignment="0" applyProtection="0"/>
    <xf numFmtId="164" fontId="10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0" fillId="24" borderId="9" applyNumberFormat="0" applyAlignment="0" applyProtection="0"/>
    <xf numFmtId="164" fontId="0" fillId="24" borderId="9" applyNumberFormat="0" applyAlignment="0" applyProtection="0"/>
    <xf numFmtId="164" fontId="0" fillId="24" borderId="9" applyNumberFormat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30" fillId="0" borderId="8" applyNumberFormat="0" applyFill="0" applyAlignment="0" applyProtection="0"/>
    <xf numFmtId="164" fontId="49" fillId="0" borderId="8" applyNumberFormat="0" applyFill="0" applyAlignment="0" applyProtection="0"/>
    <xf numFmtId="164" fontId="30" fillId="0" borderId="8" applyNumberFormat="0" applyFill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6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7" fontId="0" fillId="0" borderId="0" applyFill="0" applyBorder="0" applyAlignment="0" applyProtection="0"/>
    <xf numFmtId="166" fontId="0" fillId="0" borderId="0" applyFill="0" applyBorder="0" applyAlignment="0" applyProtection="0"/>
    <xf numFmtId="164" fontId="12" fillId="4" borderId="0" applyNumberFormat="0" applyBorder="0" applyAlignment="0" applyProtection="0"/>
    <xf numFmtId="164" fontId="51" fillId="4" borderId="0" applyNumberFormat="0" applyBorder="0" applyAlignment="0" applyProtection="0"/>
    <xf numFmtId="164" fontId="12" fillId="4" borderId="0" applyNumberFormat="0" applyBorder="0" applyAlignment="0" applyProtection="0"/>
    <xf numFmtId="167" fontId="52" fillId="0" borderId="0">
      <alignment wrapText="1"/>
      <protection/>
    </xf>
    <xf numFmtId="167" fontId="11" fillId="0" borderId="0">
      <alignment wrapText="1"/>
      <protection/>
    </xf>
    <xf numFmtId="178" fontId="53" fillId="0" borderId="0" applyFill="0" applyBorder="0">
      <alignment horizontal="center" vertical="center" wrapText="1"/>
      <protection locked="0"/>
    </xf>
  </cellStyleXfs>
  <cellXfs count="148">
    <xf numFmtId="164" fontId="0" fillId="0" borderId="0" xfId="0" applyAlignment="1">
      <alignment/>
    </xf>
    <xf numFmtId="164" fontId="54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right" vertical="center"/>
    </xf>
    <xf numFmtId="164" fontId="54" fillId="0" borderId="0" xfId="0" applyFont="1" applyFill="1" applyBorder="1" applyAlignment="1">
      <alignment horizontal="left" vertical="center"/>
    </xf>
    <xf numFmtId="164" fontId="0" fillId="0" borderId="0" xfId="0" applyFill="1" applyAlignment="1">
      <alignment/>
    </xf>
    <xf numFmtId="164" fontId="55" fillId="0" borderId="0" xfId="0" applyFont="1" applyFill="1" applyBorder="1" applyAlignment="1">
      <alignment vertical="center"/>
    </xf>
    <xf numFmtId="164" fontId="54" fillId="0" borderId="0" xfId="0" applyFont="1" applyFill="1" applyAlignment="1">
      <alignment horizontal="center" vertical="center"/>
    </xf>
    <xf numFmtId="164" fontId="54" fillId="0" borderId="0" xfId="0" applyFont="1" applyFill="1" applyBorder="1" applyAlignment="1">
      <alignment horizontal="left" vertical="top" wrapText="1"/>
    </xf>
    <xf numFmtId="164" fontId="54" fillId="0" borderId="12" xfId="0" applyFont="1" applyFill="1" applyBorder="1" applyAlignment="1">
      <alignment vertical="center"/>
    </xf>
    <xf numFmtId="164" fontId="54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vertical="center"/>
    </xf>
    <xf numFmtId="164" fontId="54" fillId="0" borderId="3" xfId="0" applyFont="1" applyFill="1" applyBorder="1" applyAlignment="1">
      <alignment horizontal="left" vertical="center"/>
    </xf>
    <xf numFmtId="164" fontId="54" fillId="0" borderId="3" xfId="0" applyFont="1" applyFill="1" applyBorder="1" applyAlignment="1">
      <alignment horizontal="center" vertical="center"/>
    </xf>
    <xf numFmtId="164" fontId="54" fillId="0" borderId="12" xfId="0" applyFont="1" applyFill="1" applyBorder="1" applyAlignment="1">
      <alignment vertical="center" wrapText="1"/>
    </xf>
    <xf numFmtId="164" fontId="56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vertical="center" wrapText="1"/>
    </xf>
    <xf numFmtId="164" fontId="54" fillId="0" borderId="3" xfId="0" applyFont="1" applyFill="1" applyBorder="1" applyAlignment="1">
      <alignment vertical="center"/>
    </xf>
    <xf numFmtId="164" fontId="54" fillId="0" borderId="14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vertical="center"/>
    </xf>
    <xf numFmtId="164" fontId="58" fillId="0" borderId="0" xfId="0" applyFont="1" applyFill="1" applyBorder="1" applyAlignment="1">
      <alignment horizontal="center" vertical="center"/>
    </xf>
    <xf numFmtId="164" fontId="59" fillId="0" borderId="0" xfId="0" applyFont="1" applyFill="1" applyBorder="1" applyAlignment="1">
      <alignment horizontal="center" vertical="center"/>
    </xf>
    <xf numFmtId="164" fontId="56" fillId="0" borderId="0" xfId="0" applyFont="1" applyFill="1" applyBorder="1" applyAlignment="1">
      <alignment horizontal="center" vertical="center"/>
    </xf>
    <xf numFmtId="164" fontId="60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horizontal="left" vertical="center"/>
    </xf>
    <xf numFmtId="164" fontId="54" fillId="0" borderId="3" xfId="0" applyFont="1" applyFill="1" applyBorder="1" applyAlignment="1">
      <alignment horizontal="center" vertical="center" wrapText="1"/>
    </xf>
    <xf numFmtId="164" fontId="61" fillId="0" borderId="3" xfId="0" applyFont="1" applyFill="1" applyBorder="1" applyAlignment="1">
      <alignment horizontal="center" vertical="center" wrapText="1"/>
    </xf>
    <xf numFmtId="164" fontId="60" fillId="0" borderId="3" xfId="299" applyFont="1" applyFill="1" applyBorder="1" applyAlignment="1">
      <alignment horizontal="center" vertical="center"/>
      <protection/>
    </xf>
    <xf numFmtId="164" fontId="60" fillId="0" borderId="3" xfId="0" applyFont="1" applyFill="1" applyBorder="1" applyAlignment="1">
      <alignment horizontal="center" vertical="center" wrapText="1"/>
    </xf>
    <xf numFmtId="164" fontId="60" fillId="0" borderId="15" xfId="0" applyFont="1" applyFill="1" applyBorder="1" applyAlignment="1">
      <alignment horizontal="center" vertical="center" wrapText="1"/>
    </xf>
    <xf numFmtId="164" fontId="54" fillId="0" borderId="15" xfId="0" applyFont="1" applyFill="1" applyBorder="1" applyAlignment="1">
      <alignment horizontal="center" vertical="center" wrapText="1"/>
    </xf>
    <xf numFmtId="164" fontId="56" fillId="0" borderId="16" xfId="0" applyFont="1" applyFill="1" applyBorder="1" applyAlignment="1">
      <alignment horizontal="center" vertical="center" wrapText="1"/>
    </xf>
    <xf numFmtId="164" fontId="56" fillId="0" borderId="0" xfId="0" applyFont="1" applyFill="1" applyBorder="1" applyAlignment="1">
      <alignment vertical="center"/>
    </xf>
    <xf numFmtId="164" fontId="61" fillId="0" borderId="17" xfId="219" applyNumberFormat="1" applyFont="1" applyFill="1" applyBorder="1" applyAlignment="1">
      <alignment horizontal="left" vertical="center" wrapText="1"/>
      <protection locked="0"/>
    </xf>
    <xf numFmtId="164" fontId="54" fillId="0" borderId="17" xfId="0" applyFont="1" applyFill="1" applyBorder="1" applyAlignment="1">
      <alignment horizontal="center" vertical="center" wrapText="1"/>
    </xf>
    <xf numFmtId="179" fontId="62" fillId="0" borderId="17" xfId="0" applyNumberFormat="1" applyFont="1" applyFill="1" applyBorder="1" applyAlignment="1">
      <alignment horizontal="center" vertical="center" wrapText="1"/>
    </xf>
    <xf numFmtId="180" fontId="62" fillId="0" borderId="17" xfId="0" applyNumberFormat="1" applyFont="1" applyFill="1" applyBorder="1" applyAlignment="1">
      <alignment horizontal="center" vertical="center" wrapText="1"/>
    </xf>
    <xf numFmtId="181" fontId="62" fillId="0" borderId="17" xfId="0" applyNumberFormat="1" applyFont="1" applyFill="1" applyBorder="1" applyAlignment="1">
      <alignment horizontal="right" vertical="center" wrapText="1"/>
    </xf>
    <xf numFmtId="164" fontId="61" fillId="0" borderId="3" xfId="219" applyNumberFormat="1" applyFont="1" applyFill="1" applyBorder="1" applyAlignment="1">
      <alignment horizontal="left" vertical="center" wrapText="1"/>
      <protection locked="0"/>
    </xf>
    <xf numFmtId="164" fontId="60" fillId="0" borderId="3" xfId="219" applyNumberFormat="1" applyFont="1" applyFill="1" applyBorder="1" applyAlignment="1">
      <alignment horizontal="left" vertical="center" wrapText="1"/>
      <protection locked="0"/>
    </xf>
    <xf numFmtId="179" fontId="59" fillId="0" borderId="3" xfId="0" applyNumberFormat="1" applyFont="1" applyFill="1" applyBorder="1" applyAlignment="1">
      <alignment horizontal="center" vertical="center" wrapText="1"/>
    </xf>
    <xf numFmtId="179" fontId="59" fillId="0" borderId="17" xfId="0" applyNumberFormat="1" applyFont="1" applyFill="1" applyBorder="1" applyAlignment="1">
      <alignment horizontal="center" vertical="center" wrapText="1"/>
    </xf>
    <xf numFmtId="180" fontId="63" fillId="0" borderId="17" xfId="0" applyNumberFormat="1" applyFont="1" applyFill="1" applyBorder="1" applyAlignment="1">
      <alignment horizontal="center" vertical="center" wrapText="1"/>
    </xf>
    <xf numFmtId="181" fontId="59" fillId="0" borderId="17" xfId="0" applyNumberFormat="1" applyFont="1" applyFill="1" applyBorder="1" applyAlignment="1">
      <alignment horizontal="right" vertical="center" wrapText="1"/>
    </xf>
    <xf numFmtId="173" fontId="62" fillId="0" borderId="17" xfId="15" applyFont="1" applyFill="1" applyBorder="1" applyAlignment="1" applyProtection="1">
      <alignment horizontal="center" vertical="center" wrapText="1"/>
      <protection/>
    </xf>
    <xf numFmtId="182" fontId="62" fillId="0" borderId="17" xfId="15" applyNumberFormat="1" applyFont="1" applyFill="1" applyBorder="1" applyAlignment="1" applyProtection="1">
      <alignment horizontal="center" vertical="center" wrapText="1"/>
      <protection/>
    </xf>
    <xf numFmtId="164" fontId="61" fillId="0" borderId="3" xfId="0" applyFont="1" applyFill="1" applyBorder="1" applyAlignment="1">
      <alignment horizontal="left" vertical="center" wrapText="1"/>
    </xf>
    <xf numFmtId="179" fontId="64" fillId="0" borderId="17" xfId="0" applyNumberFormat="1" applyFont="1" applyFill="1" applyBorder="1" applyAlignment="1">
      <alignment horizontal="center" vertical="center" wrapText="1"/>
    </xf>
    <xf numFmtId="176" fontId="63" fillId="0" borderId="17" xfId="0" applyNumberFormat="1" applyFont="1" applyFill="1" applyBorder="1" applyAlignment="1">
      <alignment horizontal="center" vertical="center" wrapText="1"/>
    </xf>
    <xf numFmtId="183" fontId="63" fillId="0" borderId="17" xfId="0" applyNumberFormat="1" applyFont="1" applyFill="1" applyBorder="1" applyAlignment="1">
      <alignment horizontal="right" vertical="center" wrapText="1"/>
    </xf>
    <xf numFmtId="171" fontId="62" fillId="0" borderId="17" xfId="0" applyNumberFormat="1" applyFont="1" applyFill="1" applyBorder="1" applyAlignment="1">
      <alignment horizontal="center" vertical="center" wrapText="1"/>
    </xf>
    <xf numFmtId="164" fontId="61" fillId="0" borderId="3" xfId="0" applyFont="1" applyFill="1" applyBorder="1" applyAlignment="1">
      <alignment horizontal="left" vertical="center" wrapText="1" shrinkToFit="1"/>
    </xf>
    <xf numFmtId="171" fontId="63" fillId="0" borderId="17" xfId="0" applyNumberFormat="1" applyFont="1" applyFill="1" applyBorder="1" applyAlignment="1">
      <alignment horizontal="center" vertical="center" wrapText="1"/>
    </xf>
    <xf numFmtId="179" fontId="63" fillId="0" borderId="17" xfId="0" applyNumberFormat="1" applyFont="1" applyFill="1" applyBorder="1" applyAlignment="1">
      <alignment horizontal="center" vertical="center" wrapText="1"/>
    </xf>
    <xf numFmtId="181" fontId="63" fillId="0" borderId="17" xfId="0" applyNumberFormat="1" applyFont="1" applyFill="1" applyBorder="1" applyAlignment="1">
      <alignment horizontal="right" vertical="center" wrapText="1"/>
    </xf>
    <xf numFmtId="164" fontId="60" fillId="0" borderId="3" xfId="0" applyFont="1" applyFill="1" applyBorder="1" applyAlignment="1">
      <alignment horizontal="left" vertical="center" wrapText="1"/>
    </xf>
    <xf numFmtId="164" fontId="60" fillId="0" borderId="3" xfId="0" applyFont="1" applyFill="1" applyBorder="1" applyAlignment="1" applyProtection="1">
      <alignment horizontal="left" vertical="center" wrapText="1"/>
      <protection locked="0"/>
    </xf>
    <xf numFmtId="171" fontId="59" fillId="0" borderId="3" xfId="0" applyNumberFormat="1" applyFont="1" applyFill="1" applyBorder="1" applyAlignment="1">
      <alignment horizontal="center" vertical="center" wrapText="1"/>
    </xf>
    <xf numFmtId="183" fontId="62" fillId="0" borderId="17" xfId="0" applyNumberFormat="1" applyFont="1" applyFill="1" applyBorder="1" applyAlignment="1">
      <alignment horizontal="right" vertical="center" wrapText="1"/>
    </xf>
    <xf numFmtId="164" fontId="54" fillId="0" borderId="12" xfId="0" applyFont="1" applyFill="1" applyBorder="1" applyAlignment="1">
      <alignment horizontal="center" vertical="center" wrapText="1"/>
    </xf>
    <xf numFmtId="179" fontId="65" fillId="0" borderId="3" xfId="0" applyNumberFormat="1" applyFont="1" applyFill="1" applyBorder="1" applyAlignment="1">
      <alignment horizontal="center" vertical="center" wrapText="1"/>
    </xf>
    <xf numFmtId="179" fontId="65" fillId="0" borderId="17" xfId="0" applyNumberFormat="1" applyFont="1" applyFill="1" applyBorder="1" applyAlignment="1">
      <alignment horizontal="center" vertical="center" wrapText="1"/>
    </xf>
    <xf numFmtId="176" fontId="62" fillId="0" borderId="17" xfId="0" applyNumberFormat="1" applyFont="1" applyFill="1" applyBorder="1" applyAlignment="1">
      <alignment horizontal="center" vertical="center" wrapText="1"/>
    </xf>
    <xf numFmtId="181" fontId="65" fillId="0" borderId="17" xfId="0" applyNumberFormat="1" applyFont="1" applyFill="1" applyBorder="1" applyAlignment="1">
      <alignment horizontal="right" vertical="center" wrapText="1"/>
    </xf>
    <xf numFmtId="176" fontId="59" fillId="0" borderId="17" xfId="0" applyNumberFormat="1" applyFont="1" applyFill="1" applyBorder="1" applyAlignment="1">
      <alignment horizontal="center" vertical="center" wrapText="1"/>
    </xf>
    <xf numFmtId="179" fontId="63" fillId="0" borderId="12" xfId="0" applyNumberFormat="1" applyFont="1" applyFill="1" applyBorder="1" applyAlignment="1">
      <alignment horizontal="center" vertical="center" wrapText="1"/>
    </xf>
    <xf numFmtId="171" fontId="63" fillId="0" borderId="13" xfId="0" applyNumberFormat="1" applyFont="1" applyFill="1" applyBorder="1" applyAlignment="1">
      <alignment horizontal="center" vertical="center" wrapText="1"/>
    </xf>
    <xf numFmtId="179" fontId="65" fillId="0" borderId="17" xfId="0" applyNumberFormat="1" applyFont="1" applyFill="1" applyBorder="1" applyAlignment="1">
      <alignment vertical="center" wrapText="1"/>
    </xf>
    <xf numFmtId="180" fontId="65" fillId="0" borderId="17" xfId="0" applyNumberFormat="1" applyFont="1" applyFill="1" applyBorder="1" applyAlignment="1">
      <alignment vertical="center" wrapText="1"/>
    </xf>
    <xf numFmtId="164" fontId="54" fillId="0" borderId="3" xfId="0" applyFont="1" applyFill="1" applyBorder="1" applyAlignment="1">
      <alignment horizontal="center"/>
    </xf>
    <xf numFmtId="179" fontId="62" fillId="0" borderId="17" xfId="0" applyNumberFormat="1" applyFont="1" applyFill="1" applyBorder="1" applyAlignment="1">
      <alignment vertical="center" wrapText="1"/>
    </xf>
    <xf numFmtId="179" fontId="65" fillId="0" borderId="3" xfId="0" applyNumberFormat="1" applyFont="1" applyFill="1" applyBorder="1" applyAlignment="1">
      <alignment vertical="center" wrapText="1"/>
    </xf>
    <xf numFmtId="164" fontId="56" fillId="0" borderId="18" xfId="0" applyFont="1" applyFill="1" applyBorder="1" applyAlignment="1">
      <alignment horizontal="left" vertical="center" wrapText="1"/>
    </xf>
    <xf numFmtId="164" fontId="61" fillId="0" borderId="17" xfId="299" applyFont="1" applyFill="1" applyBorder="1" applyAlignment="1">
      <alignment horizontal="left" vertical="center" wrapText="1"/>
      <protection/>
    </xf>
    <xf numFmtId="164" fontId="54" fillId="0" borderId="17" xfId="0" applyFont="1" applyFill="1" applyBorder="1" applyAlignment="1">
      <alignment horizontal="center" vertical="center"/>
    </xf>
    <xf numFmtId="179" fontId="61" fillId="0" borderId="17" xfId="0" applyNumberFormat="1" applyFont="1" applyFill="1" applyBorder="1" applyAlignment="1">
      <alignment horizontal="center" vertical="center" wrapText="1"/>
    </xf>
    <xf numFmtId="164" fontId="61" fillId="0" borderId="3" xfId="299" applyFont="1" applyFill="1" applyBorder="1" applyAlignment="1">
      <alignment horizontal="left" vertical="center" wrapText="1"/>
      <protection/>
    </xf>
    <xf numFmtId="171" fontId="61" fillId="0" borderId="17" xfId="0" applyNumberFormat="1" applyFont="1" applyFill="1" applyBorder="1" applyAlignment="1">
      <alignment horizontal="center" vertical="center" wrapText="1"/>
    </xf>
    <xf numFmtId="164" fontId="56" fillId="0" borderId="3" xfId="0" applyFont="1" applyFill="1" applyBorder="1" applyAlignment="1">
      <alignment horizontal="center" vertical="center" wrapText="1"/>
    </xf>
    <xf numFmtId="164" fontId="60" fillId="0" borderId="3" xfId="299" applyFont="1" applyFill="1" applyBorder="1" applyAlignment="1">
      <alignment horizontal="left" vertical="center" wrapText="1"/>
      <protection/>
    </xf>
    <xf numFmtId="179" fontId="62" fillId="0" borderId="3" xfId="0" applyNumberFormat="1" applyFont="1" applyFill="1" applyBorder="1" applyAlignment="1">
      <alignment horizontal="center" vertical="center" wrapText="1"/>
    </xf>
    <xf numFmtId="164" fontId="54" fillId="0" borderId="3" xfId="299" applyFont="1" applyFill="1" applyBorder="1" applyAlignment="1">
      <alignment horizontal="center" vertical="center"/>
      <protection/>
    </xf>
    <xf numFmtId="180" fontId="65" fillId="0" borderId="17" xfId="0" applyNumberFormat="1" applyFont="1" applyFill="1" applyBorder="1" applyAlignment="1">
      <alignment horizontal="center" vertical="center" wrapText="1"/>
    </xf>
    <xf numFmtId="176" fontId="65" fillId="0" borderId="17" xfId="0" applyNumberFormat="1" applyFont="1" applyFill="1" applyBorder="1" applyAlignment="1">
      <alignment horizontal="center" vertical="center" wrapText="1"/>
    </xf>
    <xf numFmtId="164" fontId="61" fillId="0" borderId="3" xfId="0" applyFont="1" applyFill="1" applyBorder="1" applyAlignment="1" applyProtection="1">
      <alignment horizontal="left" vertical="center" wrapText="1"/>
      <protection locked="0"/>
    </xf>
    <xf numFmtId="165" fontId="62" fillId="0" borderId="17" xfId="0" applyNumberFormat="1" applyFont="1" applyFill="1" applyBorder="1" applyAlignment="1">
      <alignment horizontal="right" vertical="center" wrapText="1"/>
    </xf>
    <xf numFmtId="164" fontId="60" fillId="0" borderId="17" xfId="0" applyFont="1" applyFill="1" applyBorder="1" applyAlignment="1" applyProtection="1">
      <alignment horizontal="left" vertical="center" wrapText="1"/>
      <protection locked="0"/>
    </xf>
    <xf numFmtId="164" fontId="61" fillId="0" borderId="3" xfId="0" applyFont="1" applyFill="1" applyBorder="1" applyAlignment="1">
      <alignment horizontal="center" vertical="center"/>
    </xf>
    <xf numFmtId="164" fontId="61" fillId="0" borderId="15" xfId="0" applyFont="1" applyFill="1" applyBorder="1" applyAlignment="1">
      <alignment horizontal="center" vertical="center"/>
    </xf>
    <xf numFmtId="164" fontId="60" fillId="0" borderId="15" xfId="0" applyFont="1" applyFill="1" applyBorder="1" applyAlignment="1" applyProtection="1">
      <alignment horizontal="left" vertical="center" wrapText="1"/>
      <protection locked="0"/>
    </xf>
    <xf numFmtId="164" fontId="60" fillId="0" borderId="16" xfId="0" applyFont="1" applyFill="1" applyBorder="1" applyAlignment="1" applyProtection="1">
      <alignment horizontal="center" vertical="center" wrapText="1"/>
      <protection locked="0"/>
    </xf>
    <xf numFmtId="164" fontId="61" fillId="0" borderId="17" xfId="0" applyNumberFormat="1" applyFont="1" applyFill="1" applyBorder="1" applyAlignment="1">
      <alignment horizontal="center" vertical="center"/>
    </xf>
    <xf numFmtId="164" fontId="61" fillId="0" borderId="3" xfId="0" applyNumberFormat="1" applyFont="1" applyFill="1" applyBorder="1" applyAlignment="1">
      <alignment horizontal="center" vertical="center"/>
    </xf>
    <xf numFmtId="171" fontId="65" fillId="0" borderId="17" xfId="0" applyNumberFormat="1" applyFont="1" applyFill="1" applyBorder="1" applyAlignment="1">
      <alignment horizontal="center" vertical="center" wrapText="1"/>
    </xf>
    <xf numFmtId="164" fontId="61" fillId="0" borderId="19" xfId="299" applyFont="1" applyFill="1" applyBorder="1" applyAlignment="1">
      <alignment horizontal="left" vertical="center" wrapText="1"/>
      <protection/>
    </xf>
    <xf numFmtId="164" fontId="61" fillId="0" borderId="19" xfId="0" applyNumberFormat="1" applyFont="1" applyFill="1" applyBorder="1" applyAlignment="1">
      <alignment horizontal="center" vertical="center"/>
    </xf>
    <xf numFmtId="171" fontId="62" fillId="0" borderId="19" xfId="0" applyNumberFormat="1" applyFont="1" applyFill="1" applyBorder="1" applyAlignment="1">
      <alignment horizontal="center" vertical="center" wrapText="1"/>
    </xf>
    <xf numFmtId="164" fontId="56" fillId="0" borderId="20" xfId="291" applyNumberFormat="1" applyFont="1" applyFill="1" applyBorder="1" applyAlignment="1">
      <alignment horizontal="center" vertical="center" wrapText="1"/>
      <protection/>
    </xf>
    <xf numFmtId="164" fontId="61" fillId="0" borderId="17" xfId="0" applyFont="1" applyFill="1" applyBorder="1" applyAlignment="1" applyProtection="1">
      <alignment horizontal="left" vertical="center" wrapText="1"/>
      <protection locked="0"/>
    </xf>
    <xf numFmtId="184" fontId="64" fillId="0" borderId="17" xfId="0" applyNumberFormat="1" applyFont="1" applyFill="1" applyBorder="1" applyAlignment="1">
      <alignment horizontal="center" vertical="center" wrapText="1"/>
    </xf>
    <xf numFmtId="179" fontId="54" fillId="0" borderId="17" xfId="0" applyNumberFormat="1" applyFont="1" applyFill="1" applyBorder="1" applyAlignment="1">
      <alignment horizontal="center" vertical="center" wrapText="1"/>
    </xf>
    <xf numFmtId="164" fontId="54" fillId="0" borderId="17" xfId="0" applyFont="1" applyFill="1" applyBorder="1" applyAlignment="1" applyProtection="1">
      <alignment horizontal="left" vertical="center" wrapText="1"/>
      <protection locked="0"/>
    </xf>
    <xf numFmtId="179" fontId="54" fillId="4" borderId="17" xfId="0" applyNumberFormat="1" applyFont="1" applyFill="1" applyBorder="1" applyAlignment="1">
      <alignment horizontal="center" vertical="center" wrapText="1"/>
    </xf>
    <xf numFmtId="179" fontId="54" fillId="4" borderId="3" xfId="0" applyNumberFormat="1" applyFont="1" applyFill="1" applyBorder="1" applyAlignment="1">
      <alignment horizontal="center" vertical="center" wrapText="1"/>
    </xf>
    <xf numFmtId="181" fontId="54" fillId="0" borderId="17" xfId="0" applyNumberFormat="1" applyFont="1" applyFill="1" applyBorder="1" applyAlignment="1">
      <alignment horizontal="right" vertical="center" wrapText="1"/>
    </xf>
    <xf numFmtId="164" fontId="54" fillId="0" borderId="3" xfId="0" applyFont="1" applyFill="1" applyBorder="1" applyAlignment="1" applyProtection="1">
      <alignment horizontal="left" vertical="center" wrapText="1"/>
      <protection locked="0"/>
    </xf>
    <xf numFmtId="164" fontId="54" fillId="0" borderId="15" xfId="0" applyFont="1" applyFill="1" applyBorder="1" applyAlignment="1" applyProtection="1">
      <alignment horizontal="left" vertical="center" wrapText="1"/>
      <protection locked="0"/>
    </xf>
    <xf numFmtId="164" fontId="54" fillId="0" borderId="15" xfId="0" applyFont="1" applyFill="1" applyBorder="1" applyAlignment="1">
      <alignment horizontal="center" vertical="center"/>
    </xf>
    <xf numFmtId="179" fontId="54" fillId="4" borderId="15" xfId="0" applyNumberFormat="1" applyFont="1" applyFill="1" applyBorder="1" applyAlignment="1">
      <alignment horizontal="center" vertical="center" wrapText="1"/>
    </xf>
    <xf numFmtId="164" fontId="54" fillId="0" borderId="19" xfId="0" applyFont="1" applyFill="1" applyBorder="1" applyAlignment="1" applyProtection="1">
      <alignment horizontal="left" vertical="center" wrapText="1"/>
      <protection locked="0"/>
    </xf>
    <xf numFmtId="164" fontId="54" fillId="0" borderId="19" xfId="0" applyFont="1" applyFill="1" applyBorder="1" applyAlignment="1">
      <alignment horizontal="center" vertical="center"/>
    </xf>
    <xf numFmtId="179" fontId="54" fillId="4" borderId="19" xfId="0" applyNumberFormat="1" applyFont="1" applyFill="1" applyBorder="1" applyAlignment="1">
      <alignment horizontal="center" vertical="center" wrapText="1"/>
    </xf>
    <xf numFmtId="181" fontId="54" fillId="0" borderId="19" xfId="0" applyNumberFormat="1" applyFont="1" applyFill="1" applyBorder="1" applyAlignment="1">
      <alignment horizontal="right" vertical="center" wrapText="1"/>
    </xf>
    <xf numFmtId="164" fontId="56" fillId="0" borderId="16" xfId="0" applyFont="1" applyFill="1" applyBorder="1" applyAlignment="1" applyProtection="1">
      <alignment horizontal="center" vertical="center" wrapText="1"/>
      <protection locked="0"/>
    </xf>
    <xf numFmtId="165" fontId="54" fillId="0" borderId="17" xfId="0" applyNumberFormat="1" applyFont="1" applyFill="1" applyBorder="1" applyAlignment="1">
      <alignment horizontal="center" vertical="center"/>
    </xf>
    <xf numFmtId="179" fontId="56" fillId="0" borderId="17" xfId="0" applyNumberFormat="1" applyFont="1" applyFill="1" applyBorder="1" applyAlignment="1">
      <alignment horizontal="center" vertical="center" wrapText="1"/>
    </xf>
    <xf numFmtId="171" fontId="54" fillId="0" borderId="17" xfId="0" applyNumberFormat="1" applyFont="1" applyFill="1" applyBorder="1" applyAlignment="1">
      <alignment horizontal="center" vertical="center" wrapText="1"/>
    </xf>
    <xf numFmtId="165" fontId="54" fillId="0" borderId="3" xfId="0" applyNumberFormat="1" applyFont="1" applyFill="1" applyBorder="1" applyAlignment="1">
      <alignment horizontal="center" vertical="center"/>
    </xf>
    <xf numFmtId="164" fontId="61" fillId="0" borderId="15" xfId="0" applyFont="1" applyFill="1" applyBorder="1" applyAlignment="1" applyProtection="1">
      <alignment horizontal="left" vertical="center" wrapText="1"/>
      <protection locked="0"/>
    </xf>
    <xf numFmtId="165" fontId="54" fillId="0" borderId="15" xfId="0" applyNumberFormat="1" applyFont="1" applyFill="1" applyBorder="1" applyAlignment="1">
      <alignment horizontal="center" vertical="center"/>
    </xf>
    <xf numFmtId="171" fontId="65" fillId="0" borderId="3" xfId="0" applyNumberFormat="1" applyFont="1" applyFill="1" applyBorder="1" applyAlignment="1">
      <alignment horizontal="left" vertical="center" wrapText="1"/>
    </xf>
    <xf numFmtId="171" fontId="62" fillId="0" borderId="3" xfId="0" applyNumberFormat="1" applyFont="1" applyFill="1" applyBorder="1" applyAlignment="1">
      <alignment horizontal="center" vertical="center" wrapText="1"/>
    </xf>
    <xf numFmtId="171" fontId="65" fillId="0" borderId="3" xfId="0" applyNumberFormat="1" applyFont="1" applyFill="1" applyBorder="1" applyAlignment="1">
      <alignment horizontal="center" vertical="center" wrapText="1"/>
    </xf>
    <xf numFmtId="179" fontId="65" fillId="0" borderId="3" xfId="0" applyNumberFormat="1" applyFont="1" applyFill="1" applyBorder="1" applyAlignment="1">
      <alignment horizontal="left" vertical="center" wrapText="1"/>
    </xf>
    <xf numFmtId="184" fontId="65" fillId="0" borderId="3" xfId="0" applyNumberFormat="1" applyFont="1" applyFill="1" applyBorder="1" applyAlignment="1">
      <alignment horizontal="center" vertical="center" wrapText="1"/>
    </xf>
    <xf numFmtId="184" fontId="65" fillId="0" borderId="3" xfId="0" applyNumberFormat="1" applyFont="1" applyFill="1" applyBorder="1" applyAlignment="1">
      <alignment horizontal="left" vertical="center" wrapText="1"/>
    </xf>
    <xf numFmtId="184" fontId="65" fillId="0" borderId="17" xfId="0" applyNumberFormat="1" applyFont="1" applyFill="1" applyBorder="1" applyAlignment="1">
      <alignment horizontal="center" vertical="center" wrapText="1"/>
    </xf>
    <xf numFmtId="184" fontId="62" fillId="0" borderId="17" xfId="0" applyNumberFormat="1" applyFont="1" applyFill="1" applyBorder="1" applyAlignment="1">
      <alignment horizontal="center" vertical="center" wrapText="1"/>
    </xf>
    <xf numFmtId="184" fontId="62" fillId="0" borderId="3" xfId="0" applyNumberFormat="1" applyFont="1" applyFill="1" applyBorder="1" applyAlignment="1">
      <alignment horizontal="left" vertical="center" wrapText="1"/>
    </xf>
    <xf numFmtId="184" fontId="62" fillId="0" borderId="3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left" vertical="center" wrapText="1"/>
    </xf>
    <xf numFmtId="173" fontId="54" fillId="0" borderId="0" xfId="15" applyFont="1" applyFill="1" applyBorder="1" applyAlignment="1" applyProtection="1">
      <alignment horizontal="center" vertical="center"/>
      <protection/>
    </xf>
    <xf numFmtId="171" fontId="54" fillId="0" borderId="0" xfId="0" applyNumberFormat="1" applyFont="1" applyFill="1" applyBorder="1" applyAlignment="1">
      <alignment horizontal="center" vertical="center" wrapText="1"/>
    </xf>
    <xf numFmtId="171" fontId="66" fillId="0" borderId="0" xfId="0" applyNumberFormat="1" applyFont="1" applyFill="1" applyBorder="1" applyAlignment="1">
      <alignment horizontal="center" vertical="center" wrapText="1"/>
    </xf>
    <xf numFmtId="181" fontId="66" fillId="0" borderId="0" xfId="0" applyNumberFormat="1" applyFont="1" applyFill="1" applyBorder="1" applyAlignment="1">
      <alignment horizontal="center" vertical="center" wrapText="1"/>
    </xf>
    <xf numFmtId="165" fontId="54" fillId="0" borderId="0" xfId="0" applyNumberFormat="1" applyFont="1" applyFill="1" applyBorder="1" applyAlignment="1">
      <alignment horizontal="center" vertical="center"/>
    </xf>
    <xf numFmtId="164" fontId="56" fillId="0" borderId="0" xfId="0" applyFont="1" applyFill="1" applyBorder="1" applyAlignment="1" applyProtection="1">
      <alignment horizontal="left" vertical="center"/>
      <protection locked="0"/>
    </xf>
    <xf numFmtId="164" fontId="58" fillId="0" borderId="0" xfId="0" applyFont="1" applyFill="1" applyBorder="1" applyAlignment="1">
      <alignment horizontal="center" vertical="center" wrapText="1"/>
    </xf>
    <xf numFmtId="164" fontId="61" fillId="0" borderId="0" xfId="0" applyFont="1" applyFill="1" applyBorder="1" applyAlignment="1">
      <alignment horizontal="center" vertical="center"/>
    </xf>
    <xf numFmtId="181" fontId="61" fillId="0" borderId="0" xfId="0" applyNumberFormat="1" applyFont="1" applyFill="1" applyBorder="1" applyAlignment="1">
      <alignment horizontal="center" vertical="center" wrapText="1"/>
    </xf>
    <xf numFmtId="164" fontId="64" fillId="0" borderId="0" xfId="0" applyFont="1" applyFill="1" applyBorder="1" applyAlignment="1">
      <alignment horizontal="left" vertical="center"/>
    </xf>
    <xf numFmtId="164" fontId="63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vertical="center"/>
    </xf>
    <xf numFmtId="164" fontId="58" fillId="0" borderId="0" xfId="0" applyFont="1" applyFill="1" applyBorder="1" applyAlignment="1" applyProtection="1">
      <alignment horizontal="left" vertical="center"/>
      <protection locked="0"/>
    </xf>
    <xf numFmtId="164" fontId="58" fillId="0" borderId="0" xfId="0" applyFont="1" applyFill="1" applyBorder="1" applyAlignment="1" applyProtection="1">
      <alignment horizontal="center" vertical="center"/>
      <protection locked="0"/>
    </xf>
    <xf numFmtId="164" fontId="57" fillId="0" borderId="0" xfId="0" applyFont="1" applyFill="1" applyBorder="1" applyAlignment="1" applyProtection="1">
      <alignment horizontal="left" vertical="center"/>
      <protection locked="0"/>
    </xf>
  </cellXfs>
  <cellStyles count="39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1 2" xfId="27"/>
    <cellStyle name="20% - Акцент1 3" xfId="28"/>
    <cellStyle name="20% - Акцент2" xfId="29"/>
    <cellStyle name="20% - Акцент2 2" xfId="30"/>
    <cellStyle name="20% - Акцент2 3" xfId="31"/>
    <cellStyle name="20% - Акцент3" xfId="32"/>
    <cellStyle name="20% - Акцент3 2" xfId="33"/>
    <cellStyle name="20% - Акцент3 3" xfId="34"/>
    <cellStyle name="20% - Акцент4" xfId="35"/>
    <cellStyle name="20% - Акцент4 2" xfId="36"/>
    <cellStyle name="20% - Акцент4 3" xfId="37"/>
    <cellStyle name="20% - Акцент5" xfId="38"/>
    <cellStyle name="20% - Акцент5 2" xfId="39"/>
    <cellStyle name="20% - Акцент5 3" xfId="40"/>
    <cellStyle name="20% - Акцент6" xfId="41"/>
    <cellStyle name="20% - Акцент6 2" xfId="42"/>
    <cellStyle name="20% - Акцент6 3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- Акцент1" xfId="50"/>
    <cellStyle name="40% - Акцент1 2" xfId="51"/>
    <cellStyle name="40% - Акцент1 3" xfId="52"/>
    <cellStyle name="40% - Акцент2" xfId="53"/>
    <cellStyle name="40% - Акцент2 2" xfId="54"/>
    <cellStyle name="40% - Акцент2 3" xfId="55"/>
    <cellStyle name="40% - Акцент3" xfId="56"/>
    <cellStyle name="40% - Акцент3 2" xfId="57"/>
    <cellStyle name="40% - Акцент3 3" xfId="58"/>
    <cellStyle name="40% - Акцент4" xfId="59"/>
    <cellStyle name="40% - Акцент4 2" xfId="60"/>
    <cellStyle name="40% - Акцент4 3" xfId="61"/>
    <cellStyle name="40% - Акцент5" xfId="62"/>
    <cellStyle name="40% - Акцент5 2" xfId="63"/>
    <cellStyle name="40% - Акцент5 3" xfId="64"/>
    <cellStyle name="40% - Акцент6" xfId="65"/>
    <cellStyle name="40% - Акцент6 2" xfId="66"/>
    <cellStyle name="40% - Акцент6 3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60% - Акцент1" xfId="74"/>
    <cellStyle name="60% - Акцент1 2" xfId="75"/>
    <cellStyle name="60% - Акцент1 3" xfId="76"/>
    <cellStyle name="60% - Акцент2" xfId="77"/>
    <cellStyle name="60% - Акцент2 2" xfId="78"/>
    <cellStyle name="60% - Акцент2 3" xfId="79"/>
    <cellStyle name="60% - Акцент3" xfId="80"/>
    <cellStyle name="60% - Акцент3 2" xfId="81"/>
    <cellStyle name="60% - Акцент3 3" xfId="82"/>
    <cellStyle name="60% - Акцент4" xfId="83"/>
    <cellStyle name="60% - Акцент4 2" xfId="84"/>
    <cellStyle name="60% - Акцент4 3" xfId="85"/>
    <cellStyle name="60% - Акцент5" xfId="86"/>
    <cellStyle name="60% - Акцент5 2" xfId="87"/>
    <cellStyle name="60% - Акцент5 3" xfId="88"/>
    <cellStyle name="60% - Акцент6" xfId="89"/>
    <cellStyle name="60% - Акцент6 2" xfId="90"/>
    <cellStyle name="60% - Акцент6 3" xfId="91"/>
    <cellStyle name="_Fakt_2" xfId="92"/>
    <cellStyle name="_rozhufrovka 2009" xfId="93"/>
    <cellStyle name="_АТиСТ 5а МТР липень 2008" xfId="94"/>
    <cellStyle name="_ПРГК сводний_" xfId="95"/>
    <cellStyle name="_УТГ" xfId="96"/>
    <cellStyle name="_Феодосия 5а МТР липень 2008" xfId="97"/>
    <cellStyle name="_ХТГ довідка." xfId="98"/>
    <cellStyle name="_Шебелинка 5а МТР липень 2008" xfId="99"/>
    <cellStyle name="Accent1" xfId="100"/>
    <cellStyle name="Accent2" xfId="101"/>
    <cellStyle name="Accent3" xfId="102"/>
    <cellStyle name="Accent4" xfId="103"/>
    <cellStyle name="Accent5" xfId="104"/>
    <cellStyle name="Accent6" xfId="105"/>
    <cellStyle name="Bad" xfId="106"/>
    <cellStyle name="Calculation" xfId="107"/>
    <cellStyle name="Check Cell" xfId="108"/>
    <cellStyle name="Column-Header" xfId="109"/>
    <cellStyle name="Column-Header 2" xfId="110"/>
    <cellStyle name="Column-Header 3" xfId="111"/>
    <cellStyle name="Column-Header 4" xfId="112"/>
    <cellStyle name="Column-Header 5" xfId="113"/>
    <cellStyle name="Column-Header 6" xfId="114"/>
    <cellStyle name="Column-Header 7" xfId="115"/>
    <cellStyle name="Column-Header 7 2" xfId="116"/>
    <cellStyle name="Column-Header 8" xfId="117"/>
    <cellStyle name="Column-Header 8 2" xfId="118"/>
    <cellStyle name="Column-Header 9" xfId="119"/>
    <cellStyle name="Column-Header 9 2" xfId="120"/>
    <cellStyle name="Column-Header_Zvit rux-koshtiv 2010 Департамент " xfId="121"/>
    <cellStyle name="Comma_2005_03_15-Финансовый_БГ" xfId="122"/>
    <cellStyle name="Define-Column" xfId="123"/>
    <cellStyle name="Define-Column 10" xfId="124"/>
    <cellStyle name="Define-Column 2" xfId="125"/>
    <cellStyle name="Define-Column 3" xfId="126"/>
    <cellStyle name="Define-Column 4" xfId="127"/>
    <cellStyle name="Define-Column 5" xfId="128"/>
    <cellStyle name="Define-Column 6" xfId="129"/>
    <cellStyle name="Define-Column 7" xfId="130"/>
    <cellStyle name="Define-Column 7 2" xfId="131"/>
    <cellStyle name="Define-Column 7 3" xfId="132"/>
    <cellStyle name="Define-Column 8" xfId="133"/>
    <cellStyle name="Define-Column 8 2" xfId="134"/>
    <cellStyle name="Define-Column 8 3" xfId="135"/>
    <cellStyle name="Define-Column 9" xfId="136"/>
    <cellStyle name="Define-Column 9 2" xfId="137"/>
    <cellStyle name="Define-Column 9 3" xfId="138"/>
    <cellStyle name="Define-Column_Zvit rux-koshtiv 2010 Департамент " xfId="139"/>
    <cellStyle name="Explanatory Text" xfId="140"/>
    <cellStyle name="FS10" xfId="141"/>
    <cellStyle name="Good" xfId="142"/>
    <cellStyle name="Heading 1" xfId="143"/>
    <cellStyle name="Heading 2" xfId="144"/>
    <cellStyle name="Heading 3" xfId="145"/>
    <cellStyle name="Heading 4" xfId="146"/>
    <cellStyle name="Hyperlink 2" xfId="147"/>
    <cellStyle name="Input" xfId="148"/>
    <cellStyle name="Level0" xfId="149"/>
    <cellStyle name="Level0 10" xfId="150"/>
    <cellStyle name="Level0 2" xfId="151"/>
    <cellStyle name="Level0 2 2" xfId="152"/>
    <cellStyle name="Level0 3" xfId="153"/>
    <cellStyle name="Level0 3 2" xfId="154"/>
    <cellStyle name="Level0 4" xfId="155"/>
    <cellStyle name="Level0 4 2" xfId="156"/>
    <cellStyle name="Level0 5" xfId="157"/>
    <cellStyle name="Level0 6" xfId="158"/>
    <cellStyle name="Level0 7" xfId="159"/>
    <cellStyle name="Level0 7 2" xfId="160"/>
    <cellStyle name="Level0 7 3" xfId="161"/>
    <cellStyle name="Level0 8" xfId="162"/>
    <cellStyle name="Level0 8 2" xfId="163"/>
    <cellStyle name="Level0 8 3" xfId="164"/>
    <cellStyle name="Level0 9" xfId="165"/>
    <cellStyle name="Level0 9 2" xfId="166"/>
    <cellStyle name="Level0 9 3" xfId="167"/>
    <cellStyle name="Level0_Zvit rux-koshtiv 2010 Департамент " xfId="168"/>
    <cellStyle name="Level1" xfId="169"/>
    <cellStyle name="Level1 2" xfId="170"/>
    <cellStyle name="Level1-Numbers" xfId="171"/>
    <cellStyle name="Level1-Numbers 2" xfId="172"/>
    <cellStyle name="Level1-Numbers-Hide" xfId="173"/>
    <cellStyle name="Level2" xfId="174"/>
    <cellStyle name="Level2 2" xfId="175"/>
    <cellStyle name="Level2-Hide" xfId="176"/>
    <cellStyle name="Level2-Hide 2" xfId="177"/>
    <cellStyle name="Level2-Numbers" xfId="178"/>
    <cellStyle name="Level2-Numbers 2" xfId="179"/>
    <cellStyle name="Level2-Numbers-Hide" xfId="180"/>
    <cellStyle name="Level3" xfId="181"/>
    <cellStyle name="Level3 2" xfId="182"/>
    <cellStyle name="Level3 3" xfId="183"/>
    <cellStyle name="Level3-Hide" xfId="184"/>
    <cellStyle name="Level3-Hide 2" xfId="185"/>
    <cellStyle name="Level3-Numbers" xfId="186"/>
    <cellStyle name="Level3-Numbers 2" xfId="187"/>
    <cellStyle name="Level3-Numbers 3" xfId="188"/>
    <cellStyle name="Level3-Numbers-Hide" xfId="189"/>
    <cellStyle name="Level3-Numbers_План департамент_2010_1207" xfId="190"/>
    <cellStyle name="Level3_План департамент_2010_1207" xfId="191"/>
    <cellStyle name="Level4" xfId="192"/>
    <cellStyle name="Level4 2" xfId="193"/>
    <cellStyle name="Level4-Hide" xfId="194"/>
    <cellStyle name="Level4-Hide 2" xfId="195"/>
    <cellStyle name="Level4-Numbers" xfId="196"/>
    <cellStyle name="Level4-Numbers 2" xfId="197"/>
    <cellStyle name="Level4-Numbers-Hide" xfId="198"/>
    <cellStyle name="Level5" xfId="199"/>
    <cellStyle name="Level5 2" xfId="200"/>
    <cellStyle name="Level5-Hide" xfId="201"/>
    <cellStyle name="Level5-Hide 2" xfId="202"/>
    <cellStyle name="Level5-Numbers" xfId="203"/>
    <cellStyle name="Level5-Numbers 2" xfId="204"/>
    <cellStyle name="Level5-Numbers-Hide" xfId="205"/>
    <cellStyle name="Level6" xfId="206"/>
    <cellStyle name="Level6 2" xfId="207"/>
    <cellStyle name="Level6-Hide" xfId="208"/>
    <cellStyle name="Level6-Hide 2" xfId="209"/>
    <cellStyle name="Level6-Numbers" xfId="210"/>
    <cellStyle name="Level6-Numbers 2" xfId="211"/>
    <cellStyle name="Level7" xfId="212"/>
    <cellStyle name="Level7-Hide" xfId="213"/>
    <cellStyle name="Level7-Numbers" xfId="214"/>
    <cellStyle name="Linked Cell" xfId="215"/>
    <cellStyle name="Neutral" xfId="216"/>
    <cellStyle name="Normal 2" xfId="217"/>
    <cellStyle name="Normal_2005_03_15-Финансовый_БГ" xfId="218"/>
    <cellStyle name="Normal_GSE DCF_Model_31_07_09 final" xfId="219"/>
    <cellStyle name="Note" xfId="220"/>
    <cellStyle name="Number-Cells" xfId="221"/>
    <cellStyle name="Number-Cells-Column2" xfId="222"/>
    <cellStyle name="Number-Cells-Column5" xfId="223"/>
    <cellStyle name="Output" xfId="224"/>
    <cellStyle name="Row-Header" xfId="225"/>
    <cellStyle name="Row-Header 2" xfId="226"/>
    <cellStyle name="Title" xfId="227"/>
    <cellStyle name="Total" xfId="228"/>
    <cellStyle name="Warning Text" xfId="229"/>
    <cellStyle name="Акцент1" xfId="230"/>
    <cellStyle name="Акцент1 2" xfId="231"/>
    <cellStyle name="Акцент1 3" xfId="232"/>
    <cellStyle name="Акцент2" xfId="233"/>
    <cellStyle name="Акцент2 2" xfId="234"/>
    <cellStyle name="Акцент2 3" xfId="235"/>
    <cellStyle name="Акцент3" xfId="236"/>
    <cellStyle name="Акцент3 2" xfId="237"/>
    <cellStyle name="Акцент3 3" xfId="238"/>
    <cellStyle name="Акцент4" xfId="239"/>
    <cellStyle name="Акцент4 2" xfId="240"/>
    <cellStyle name="Акцент4 3" xfId="241"/>
    <cellStyle name="Акцент5" xfId="242"/>
    <cellStyle name="Акцент5 2" xfId="243"/>
    <cellStyle name="Акцент5 3" xfId="244"/>
    <cellStyle name="Акцент6" xfId="245"/>
    <cellStyle name="Акцент6 2" xfId="246"/>
    <cellStyle name="Акцент6 3" xfId="247"/>
    <cellStyle name="Ввод " xfId="248"/>
    <cellStyle name="Ввод  2" xfId="249"/>
    <cellStyle name="Ввод  3" xfId="250"/>
    <cellStyle name="Вывод" xfId="251"/>
    <cellStyle name="Вывод 2" xfId="252"/>
    <cellStyle name="Вывод 3" xfId="253"/>
    <cellStyle name="Вычисление" xfId="254"/>
    <cellStyle name="Вычисление 2" xfId="255"/>
    <cellStyle name="Вычисление 3" xfId="256"/>
    <cellStyle name="Денежный 2" xfId="257"/>
    <cellStyle name="Заголовок 1" xfId="258"/>
    <cellStyle name="Заголовок 1 2" xfId="259"/>
    <cellStyle name="Заголовок 1 3" xfId="260"/>
    <cellStyle name="Заголовок 2" xfId="261"/>
    <cellStyle name="Заголовок 2 2" xfId="262"/>
    <cellStyle name="Заголовок 2 3" xfId="263"/>
    <cellStyle name="Заголовок 3" xfId="264"/>
    <cellStyle name="Заголовок 3 2" xfId="265"/>
    <cellStyle name="Заголовок 3 3" xfId="266"/>
    <cellStyle name="Заголовок 4" xfId="267"/>
    <cellStyle name="Заголовок 4 2" xfId="268"/>
    <cellStyle name="Заголовок 4 3" xfId="269"/>
    <cellStyle name="Итог" xfId="270"/>
    <cellStyle name="Итог 2" xfId="271"/>
    <cellStyle name="Итог 3" xfId="272"/>
    <cellStyle name="Контрольная ячейка" xfId="273"/>
    <cellStyle name="Контрольная ячейка 2" xfId="274"/>
    <cellStyle name="Контрольная ячейка 3" xfId="275"/>
    <cellStyle name="Название" xfId="276"/>
    <cellStyle name="Название 2" xfId="277"/>
    <cellStyle name="Название 3" xfId="278"/>
    <cellStyle name="Нейтральный" xfId="279"/>
    <cellStyle name="Нейтральный 2" xfId="280"/>
    <cellStyle name="Нейтральный 3" xfId="281"/>
    <cellStyle name="Обычный 10" xfId="282"/>
    <cellStyle name="Обычный 11" xfId="283"/>
    <cellStyle name="Обычный 12" xfId="284"/>
    <cellStyle name="Обычный 13" xfId="285"/>
    <cellStyle name="Обычный 14" xfId="286"/>
    <cellStyle name="Обычный 15" xfId="287"/>
    <cellStyle name="Обычный 16" xfId="288"/>
    <cellStyle name="Обычный 17" xfId="289"/>
    <cellStyle name="Обычный 18" xfId="290"/>
    <cellStyle name="Обычный 2" xfId="291"/>
    <cellStyle name="Обычный 2 10" xfId="292"/>
    <cellStyle name="Обычный 2 11" xfId="293"/>
    <cellStyle name="Обычный 2 12" xfId="294"/>
    <cellStyle name="Обычный 2 13" xfId="295"/>
    <cellStyle name="Обычный 2 14" xfId="296"/>
    <cellStyle name="Обычный 2 15" xfId="297"/>
    <cellStyle name="Обычный 2 16" xfId="298"/>
    <cellStyle name="Обычный 2 2" xfId="299"/>
    <cellStyle name="Обычный 2 2 2" xfId="300"/>
    <cellStyle name="Обычный 2 2 3" xfId="301"/>
    <cellStyle name="Обычный 2 2_Расшифровка прочих" xfId="302"/>
    <cellStyle name="Обычный 2 3" xfId="303"/>
    <cellStyle name="Обычный 2 4" xfId="304"/>
    <cellStyle name="Обычный 2 5" xfId="305"/>
    <cellStyle name="Обычный 2 6" xfId="306"/>
    <cellStyle name="Обычный 2 7" xfId="307"/>
    <cellStyle name="Обычный 2 8" xfId="308"/>
    <cellStyle name="Обычный 2 9" xfId="309"/>
    <cellStyle name="Обычный 2_2604-2010" xfId="310"/>
    <cellStyle name="Обычный 3" xfId="311"/>
    <cellStyle name="Обычный 3 10" xfId="312"/>
    <cellStyle name="Обычный 3 11" xfId="313"/>
    <cellStyle name="Обычный 3 12" xfId="314"/>
    <cellStyle name="Обычный 3 13" xfId="315"/>
    <cellStyle name="Обычный 3 14" xfId="316"/>
    <cellStyle name="Обычный 3 2" xfId="317"/>
    <cellStyle name="Обычный 3 3" xfId="318"/>
    <cellStyle name="Обычный 3 4" xfId="319"/>
    <cellStyle name="Обычный 3 5" xfId="320"/>
    <cellStyle name="Обычный 3 6" xfId="321"/>
    <cellStyle name="Обычный 3 7" xfId="322"/>
    <cellStyle name="Обычный 3 8" xfId="323"/>
    <cellStyle name="Обычный 3 9" xfId="324"/>
    <cellStyle name="Обычный 3_Дефицит_7 млрд_0608_бс" xfId="325"/>
    <cellStyle name="Обычный 4" xfId="326"/>
    <cellStyle name="Обычный 5" xfId="327"/>
    <cellStyle name="Обычный 5 2" xfId="328"/>
    <cellStyle name="Обычный 6" xfId="329"/>
    <cellStyle name="Обычный 6 2" xfId="330"/>
    <cellStyle name="Обычный 6 3" xfId="331"/>
    <cellStyle name="Обычный 6 4" xfId="332"/>
    <cellStyle name="Обычный 6_Дефицит_7 млрд_0608_бс" xfId="333"/>
    <cellStyle name="Обычный 7" xfId="334"/>
    <cellStyle name="Обычный 7 2" xfId="335"/>
    <cellStyle name="Обычный 8" xfId="336"/>
    <cellStyle name="Обычный 9" xfId="337"/>
    <cellStyle name="Обычный 9 2" xfId="338"/>
    <cellStyle name="Плохой" xfId="339"/>
    <cellStyle name="Плохой 2" xfId="340"/>
    <cellStyle name="Плохой 3" xfId="341"/>
    <cellStyle name="Пояснение" xfId="342"/>
    <cellStyle name="Пояснение 2" xfId="343"/>
    <cellStyle name="Пояснение 3" xfId="344"/>
    <cellStyle name="Примечание" xfId="345"/>
    <cellStyle name="Примечание 2" xfId="346"/>
    <cellStyle name="Примечание 3" xfId="347"/>
    <cellStyle name="Процентный 2" xfId="348"/>
    <cellStyle name="Процентный 2 10" xfId="349"/>
    <cellStyle name="Процентный 2 11" xfId="350"/>
    <cellStyle name="Процентный 2 12" xfId="351"/>
    <cellStyle name="Процентный 2 13" xfId="352"/>
    <cellStyle name="Процентный 2 14" xfId="353"/>
    <cellStyle name="Процентный 2 15" xfId="354"/>
    <cellStyle name="Процентный 2 16" xfId="355"/>
    <cellStyle name="Процентный 2 2" xfId="356"/>
    <cellStyle name="Процентный 2 3" xfId="357"/>
    <cellStyle name="Процентный 2 4" xfId="358"/>
    <cellStyle name="Процентный 2 5" xfId="359"/>
    <cellStyle name="Процентный 2 6" xfId="360"/>
    <cellStyle name="Процентный 2 7" xfId="361"/>
    <cellStyle name="Процентный 2 8" xfId="362"/>
    <cellStyle name="Процентный 2 9" xfId="363"/>
    <cellStyle name="Процентный 3" xfId="364"/>
    <cellStyle name="Процентный 4" xfId="365"/>
    <cellStyle name="Процентный 4 2" xfId="366"/>
    <cellStyle name="Связанная ячейка" xfId="367"/>
    <cellStyle name="Связанная ячейка 2" xfId="368"/>
    <cellStyle name="Связанная ячейка 3" xfId="369"/>
    <cellStyle name="Стиль 1" xfId="370"/>
    <cellStyle name="Стиль 1 2" xfId="371"/>
    <cellStyle name="Стиль 1 3" xfId="372"/>
    <cellStyle name="Стиль 1 4" xfId="373"/>
    <cellStyle name="Стиль 1 5" xfId="374"/>
    <cellStyle name="Стиль 1 6" xfId="375"/>
    <cellStyle name="Стиль 1 7" xfId="376"/>
    <cellStyle name="Текст предупреждения" xfId="377"/>
    <cellStyle name="Текст предупреждения 2" xfId="378"/>
    <cellStyle name="Текст предупреждения 3" xfId="379"/>
    <cellStyle name="Тысячи [0]_1.62" xfId="380"/>
    <cellStyle name="Тысячи_1.62" xfId="381"/>
    <cellStyle name="Финансовый 2" xfId="382"/>
    <cellStyle name="Финансовый 2 10" xfId="383"/>
    <cellStyle name="Финансовый 2 11" xfId="384"/>
    <cellStyle name="Финансовый 2 12" xfId="385"/>
    <cellStyle name="Финансовый 2 13" xfId="386"/>
    <cellStyle name="Финансовый 2 14" xfId="387"/>
    <cellStyle name="Финансовый 2 15" xfId="388"/>
    <cellStyle name="Финансовый 2 16" xfId="389"/>
    <cellStyle name="Финансовый 2 17" xfId="390"/>
    <cellStyle name="Финансовый 2 2" xfId="391"/>
    <cellStyle name="Финансовый 2 3" xfId="392"/>
    <cellStyle name="Финансовый 2 4" xfId="393"/>
    <cellStyle name="Финансовый 2 5" xfId="394"/>
    <cellStyle name="Финансовый 2 6" xfId="395"/>
    <cellStyle name="Финансовый 2 7" xfId="396"/>
    <cellStyle name="Финансовый 2 8" xfId="397"/>
    <cellStyle name="Финансовый 2 9" xfId="398"/>
    <cellStyle name="Финансовый 3" xfId="399"/>
    <cellStyle name="Финансовый 3 2" xfId="400"/>
    <cellStyle name="Финансовый 4" xfId="401"/>
    <cellStyle name="Финансовый 4 2" xfId="402"/>
    <cellStyle name="Финансовый 4 3" xfId="403"/>
    <cellStyle name="Финансовый 5" xfId="404"/>
    <cellStyle name="Финансовый 6" xfId="405"/>
    <cellStyle name="Финансовый 7" xfId="406"/>
    <cellStyle name="Хороший" xfId="407"/>
    <cellStyle name="Хороший 2" xfId="408"/>
    <cellStyle name="Хороший 3" xfId="409"/>
    <cellStyle name="Ю" xfId="410"/>
    <cellStyle name="Ю-FreeSet_10" xfId="411"/>
    <cellStyle name="числовой" xfId="4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%D0%92%D0%92%D0%9F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%D0%9C%D0%BE%D0%B8%20%D0%B4%D0%BE%D0%BA%D1%83%D0%BC%D0%B5%D0%BD%D1%82%D1%8B/Sergey/%D0%9F%D1%80%D0%BE%D0%B3%D0%BD%D0%BE%D0%B7/%D0%A0%D0%B0%D0%B1%D0%BE%D1%87%D0%B8%D0%B5%20%D1%82%D0%B0%D0%B1%D0%BB%D0%B8%D1%86%D1%8B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312"/>
  <sheetViews>
    <sheetView tabSelected="1" view="pageBreakPreview" zoomScale="65" zoomScaleNormal="70" zoomScaleSheetLayoutView="65" workbookViewId="0" topLeftCell="A160">
      <selection activeCell="C176" sqref="C176"/>
    </sheetView>
  </sheetViews>
  <sheetFormatPr defaultColWidth="9.00390625" defaultRowHeight="12.75"/>
  <cols>
    <col min="1" max="1" width="74.00390625" style="1" customWidth="1"/>
    <col min="2" max="2" width="15.125" style="2" customWidth="1"/>
    <col min="3" max="3" width="24.375" style="2" customWidth="1"/>
    <col min="4" max="5" width="24.25390625" style="2" customWidth="1"/>
    <col min="6" max="6" width="23.00390625" style="2" customWidth="1"/>
    <col min="7" max="7" width="25.375" style="2" customWidth="1"/>
    <col min="8" max="8" width="17.875" style="2" customWidth="1"/>
    <col min="9" max="9" width="10.00390625" style="1" customWidth="1"/>
    <col min="10" max="10" width="9.625" style="1" customWidth="1"/>
    <col min="11" max="16384" width="9.125" style="1" customWidth="1"/>
  </cols>
  <sheetData>
    <row r="1" spans="2:12" s="1" customFormat="1" ht="18.75" customHeight="1">
      <c r="B1" s="3"/>
      <c r="C1" s="3"/>
      <c r="D1" s="3"/>
      <c r="F1" s="4" t="s">
        <v>0</v>
      </c>
      <c r="G1" s="4"/>
      <c r="H1" s="4"/>
      <c r="I1" s="5"/>
      <c r="J1" s="5"/>
      <c r="K1" s="5"/>
      <c r="L1" s="5"/>
    </row>
    <row r="2" spans="1:12" ht="18.75" customHeight="1">
      <c r="A2" s="6"/>
      <c r="E2" s="1"/>
      <c r="F2" s="4" t="s">
        <v>1</v>
      </c>
      <c r="G2" s="4"/>
      <c r="H2" s="4"/>
      <c r="I2" s="5"/>
      <c r="J2" s="5"/>
      <c r="K2" s="5"/>
      <c r="L2" s="5"/>
    </row>
    <row r="3" spans="1:12" ht="18.75" customHeight="1">
      <c r="A3" s="2"/>
      <c r="E3" s="4"/>
      <c r="F3" s="4" t="s">
        <v>2</v>
      </c>
      <c r="G3" s="4"/>
      <c r="H3" s="4"/>
      <c r="I3" s="5"/>
      <c r="J3" s="5"/>
      <c r="K3" s="5"/>
      <c r="L3" s="5"/>
    </row>
    <row r="4" spans="1:12" ht="18.75" customHeight="1">
      <c r="A4" s="2"/>
      <c r="E4" s="4"/>
      <c r="F4" s="4" t="s">
        <v>3</v>
      </c>
      <c r="G4" s="4"/>
      <c r="H4" s="4"/>
      <c r="I4" s="5"/>
      <c r="J4" s="5"/>
      <c r="K4" s="5"/>
      <c r="L4" s="5"/>
    </row>
    <row r="5" spans="2:6" ht="12.75">
      <c r="B5" s="7"/>
      <c r="C5" s="7"/>
      <c r="D5" s="7"/>
      <c r="F5" s="8"/>
    </row>
    <row r="6" spans="1:8" ht="19.5" customHeight="1">
      <c r="A6" s="9"/>
      <c r="B6" s="10"/>
      <c r="C6" s="10"/>
      <c r="D6" s="10"/>
      <c r="E6" s="10"/>
      <c r="F6" s="11"/>
      <c r="G6" s="12" t="s">
        <v>4</v>
      </c>
      <c r="H6" s="13" t="s">
        <v>5</v>
      </c>
    </row>
    <row r="7" spans="1:8" ht="19.5" customHeight="1">
      <c r="A7" s="14" t="s">
        <v>6</v>
      </c>
      <c r="B7" s="15" t="s">
        <v>7</v>
      </c>
      <c r="C7" s="15"/>
      <c r="D7" s="15"/>
      <c r="E7" s="15"/>
      <c r="F7" s="16"/>
      <c r="G7" s="17" t="s">
        <v>8</v>
      </c>
      <c r="H7" s="13">
        <v>30950099</v>
      </c>
    </row>
    <row r="8" spans="1:8" ht="19.5" customHeight="1">
      <c r="A8" s="9" t="s">
        <v>9</v>
      </c>
      <c r="B8" s="10" t="s">
        <v>10</v>
      </c>
      <c r="C8" s="10"/>
      <c r="D8" s="10"/>
      <c r="E8" s="10"/>
      <c r="F8" s="11"/>
      <c r="G8" s="17" t="s">
        <v>11</v>
      </c>
      <c r="H8" s="13">
        <v>150</v>
      </c>
    </row>
    <row r="9" spans="1:8" ht="19.5" customHeight="1">
      <c r="A9" s="9" t="s">
        <v>12</v>
      </c>
      <c r="B9" s="10" t="s">
        <v>13</v>
      </c>
      <c r="C9" s="10"/>
      <c r="D9" s="10"/>
      <c r="E9" s="10"/>
      <c r="F9" s="11"/>
      <c r="G9" s="17" t="s">
        <v>14</v>
      </c>
      <c r="H9" s="13">
        <v>1211037000</v>
      </c>
    </row>
    <row r="10" spans="1:8" ht="19.5" customHeight="1">
      <c r="A10" s="14" t="s">
        <v>15</v>
      </c>
      <c r="B10" s="10" t="s">
        <v>16</v>
      </c>
      <c r="C10" s="10"/>
      <c r="D10" s="10"/>
      <c r="E10" s="10"/>
      <c r="F10" s="16"/>
      <c r="G10" s="17" t="s">
        <v>17</v>
      </c>
      <c r="H10" s="13">
        <v>7214</v>
      </c>
    </row>
    <row r="11" spans="1:8" ht="19.5" customHeight="1">
      <c r="A11" s="14" t="s">
        <v>18</v>
      </c>
      <c r="B11" s="10" t="s">
        <v>19</v>
      </c>
      <c r="C11" s="10"/>
      <c r="D11" s="10"/>
      <c r="E11" s="10"/>
      <c r="F11" s="16"/>
      <c r="G11" s="17" t="s">
        <v>20</v>
      </c>
      <c r="H11" s="13">
        <v>51112</v>
      </c>
    </row>
    <row r="12" spans="1:8" ht="36.75" customHeight="1">
      <c r="A12" s="14" t="s">
        <v>21</v>
      </c>
      <c r="B12" s="10" t="s">
        <v>22</v>
      </c>
      <c r="C12" s="10"/>
      <c r="D12" s="10"/>
      <c r="E12" s="10"/>
      <c r="F12" s="16"/>
      <c r="G12" s="17" t="s">
        <v>23</v>
      </c>
      <c r="H12" s="13" t="s">
        <v>24</v>
      </c>
    </row>
    <row r="13" spans="1:8" ht="19.5" customHeight="1">
      <c r="A13" s="14" t="s">
        <v>25</v>
      </c>
      <c r="B13" s="10" t="s">
        <v>26</v>
      </c>
      <c r="C13" s="10"/>
      <c r="D13" s="10"/>
      <c r="E13" s="10"/>
      <c r="F13" s="18" t="s">
        <v>27</v>
      </c>
      <c r="G13" s="18"/>
      <c r="H13" s="19"/>
    </row>
    <row r="14" spans="1:8" ht="19.5" customHeight="1">
      <c r="A14" s="14" t="s">
        <v>28</v>
      </c>
      <c r="B14" s="10" t="s">
        <v>29</v>
      </c>
      <c r="C14" s="10"/>
      <c r="D14" s="10"/>
      <c r="E14" s="10"/>
      <c r="F14" s="18" t="s">
        <v>30</v>
      </c>
      <c r="G14" s="18"/>
      <c r="H14" s="19"/>
    </row>
    <row r="15" spans="1:8" ht="19.5" customHeight="1">
      <c r="A15" s="14" t="s">
        <v>31</v>
      </c>
      <c r="B15" s="10">
        <v>1709</v>
      </c>
      <c r="C15" s="10"/>
      <c r="D15" s="10"/>
      <c r="E15" s="10"/>
      <c r="F15" s="20"/>
      <c r="G15" s="20"/>
      <c r="H15" s="20"/>
    </row>
    <row r="16" spans="1:8" ht="19.5" customHeight="1">
      <c r="A16" s="9" t="s">
        <v>32</v>
      </c>
      <c r="B16" s="10" t="s">
        <v>33</v>
      </c>
      <c r="C16" s="10"/>
      <c r="D16" s="10"/>
      <c r="E16" s="10"/>
      <c r="F16" s="21"/>
      <c r="G16" s="21"/>
      <c r="H16" s="21"/>
    </row>
    <row r="17" spans="1:8" ht="19.5" customHeight="1">
      <c r="A17" s="14" t="s">
        <v>34</v>
      </c>
      <c r="B17" s="10" t="s">
        <v>35</v>
      </c>
      <c r="C17" s="10"/>
      <c r="D17" s="10"/>
      <c r="E17" s="10"/>
      <c r="F17" s="20"/>
      <c r="G17" s="20"/>
      <c r="H17" s="20"/>
    </row>
    <row r="18" spans="1:8" ht="19.5" customHeight="1">
      <c r="A18" s="9" t="s">
        <v>36</v>
      </c>
      <c r="B18" s="10" t="s">
        <v>37</v>
      </c>
      <c r="C18" s="10"/>
      <c r="D18" s="10"/>
      <c r="E18" s="10"/>
      <c r="F18" s="21"/>
      <c r="G18" s="21"/>
      <c r="H18" s="21"/>
    </row>
    <row r="19" s="1" customFormat="1" ht="19.5" customHeight="1" hidden="1">
      <c r="A19" s="4"/>
    </row>
    <row r="20" spans="1:8" ht="19.5" customHeight="1">
      <c r="A20" s="22" t="s">
        <v>38</v>
      </c>
      <c r="B20" s="22"/>
      <c r="C20" s="22"/>
      <c r="D20" s="22"/>
      <c r="E20" s="22"/>
      <c r="F20" s="22"/>
      <c r="G20" s="22"/>
      <c r="H20" s="22"/>
    </row>
    <row r="21" spans="1:8" ht="12.75">
      <c r="A21" s="22" t="s">
        <v>39</v>
      </c>
      <c r="B21" s="22"/>
      <c r="C21" s="22"/>
      <c r="D21" s="22"/>
      <c r="E21" s="22"/>
      <c r="F21" s="22"/>
      <c r="G21" s="22"/>
      <c r="H21" s="22"/>
    </row>
    <row r="22" spans="1:8" ht="12.75">
      <c r="A22" s="23" t="s">
        <v>40</v>
      </c>
      <c r="B22" s="23"/>
      <c r="C22" s="23"/>
      <c r="D22" s="23"/>
      <c r="E22" s="23"/>
      <c r="F22" s="23"/>
      <c r="G22" s="23"/>
      <c r="H22" s="23"/>
    </row>
    <row r="23" ht="12.75">
      <c r="A23" s="2" t="s">
        <v>41</v>
      </c>
    </row>
    <row r="24" spans="1:8" ht="9" customHeight="1">
      <c r="A24" s="24"/>
      <c r="B24" s="24"/>
      <c r="C24" s="24"/>
      <c r="D24" s="24"/>
      <c r="E24" s="24"/>
      <c r="F24" s="24"/>
      <c r="G24" s="24"/>
      <c r="H24" s="24"/>
    </row>
    <row r="25" spans="1:8" ht="17.25" customHeight="1">
      <c r="A25" s="25" t="s">
        <v>42</v>
      </c>
      <c r="B25" s="25"/>
      <c r="C25" s="25"/>
      <c r="D25" s="25"/>
      <c r="E25" s="25"/>
      <c r="F25" s="25"/>
      <c r="G25" s="25"/>
      <c r="H25" s="25"/>
    </row>
    <row r="26" spans="2:8" ht="12" customHeight="1" hidden="1">
      <c r="B26" s="26"/>
      <c r="C26" s="26"/>
      <c r="D26" s="26"/>
      <c r="E26" s="26"/>
      <c r="F26" s="26"/>
      <c r="G26" s="26"/>
      <c r="H26" s="26"/>
    </row>
    <row r="27" spans="1:8" ht="46.5" customHeight="1">
      <c r="A27" s="13" t="s">
        <v>43</v>
      </c>
      <c r="B27" s="27" t="s">
        <v>44</v>
      </c>
      <c r="C27" s="28" t="s">
        <v>45</v>
      </c>
      <c r="D27" s="28"/>
      <c r="E27" s="29" t="s">
        <v>46</v>
      </c>
      <c r="F27" s="29"/>
      <c r="G27" s="29"/>
      <c r="H27" s="29"/>
    </row>
    <row r="28" spans="1:8" ht="44.25" customHeight="1">
      <c r="A28" s="13"/>
      <c r="B28" s="27"/>
      <c r="C28" s="30" t="s">
        <v>47</v>
      </c>
      <c r="D28" s="30" t="s">
        <v>48</v>
      </c>
      <c r="E28" s="31" t="s">
        <v>49</v>
      </c>
      <c r="F28" s="31" t="s">
        <v>50</v>
      </c>
      <c r="G28" s="32" t="s">
        <v>51</v>
      </c>
      <c r="H28" s="32" t="s">
        <v>52</v>
      </c>
    </row>
    <row r="29" spans="1:8" ht="12.75">
      <c r="A29" s="13">
        <v>1</v>
      </c>
      <c r="B29" s="27">
        <v>2</v>
      </c>
      <c r="C29" s="13">
        <v>3</v>
      </c>
      <c r="D29" s="27">
        <v>4</v>
      </c>
      <c r="E29" s="13">
        <v>5</v>
      </c>
      <c r="F29" s="27">
        <v>6</v>
      </c>
      <c r="G29" s="13">
        <v>7</v>
      </c>
      <c r="H29" s="27">
        <v>8</v>
      </c>
    </row>
    <row r="30" spans="1:8" s="34" customFormat="1" ht="19.5" customHeight="1">
      <c r="A30" s="33" t="s">
        <v>53</v>
      </c>
      <c r="B30" s="33"/>
      <c r="C30" s="33"/>
      <c r="D30" s="33"/>
      <c r="E30" s="33"/>
      <c r="F30" s="33"/>
      <c r="G30" s="33"/>
      <c r="H30" s="33"/>
    </row>
    <row r="31" spans="1:8" s="34" customFormat="1" ht="36.75" customHeight="1">
      <c r="A31" s="35" t="s">
        <v>54</v>
      </c>
      <c r="B31" s="36">
        <v>1000</v>
      </c>
      <c r="C31" s="37">
        <v>18602.7</v>
      </c>
      <c r="D31" s="37">
        <f>F31</f>
        <v>18059.2</v>
      </c>
      <c r="E31" s="37">
        <v>24335</v>
      </c>
      <c r="F31" s="37">
        <v>18059.2</v>
      </c>
      <c r="G31" s="38">
        <f>F31-E31</f>
        <v>-6275.799999999999</v>
      </c>
      <c r="H31" s="39">
        <f>F31/E31*100</f>
        <v>74.2108074789398</v>
      </c>
    </row>
    <row r="32" spans="1:8" s="34" customFormat="1" ht="42.75" customHeight="1">
      <c r="A32" s="40" t="s">
        <v>55</v>
      </c>
      <c r="B32" s="27">
        <v>1010</v>
      </c>
      <c r="C32" s="37">
        <v>112246.8</v>
      </c>
      <c r="D32" s="37">
        <f>F32</f>
        <v>138857.8</v>
      </c>
      <c r="E32" s="37">
        <v>155594.9</v>
      </c>
      <c r="F32" s="37">
        <v>138857.8</v>
      </c>
      <c r="G32" s="38">
        <f aca="true" t="shared" si="0" ref="G32:G77">F32-E32</f>
        <v>-16737.100000000006</v>
      </c>
      <c r="H32" s="39">
        <f aca="true" t="shared" si="1" ref="H32:H77">F32/E32*100</f>
        <v>89.24315642736362</v>
      </c>
    </row>
    <row r="33" spans="1:8" s="34" customFormat="1" ht="24.75" customHeight="1">
      <c r="A33" s="41" t="s">
        <v>56</v>
      </c>
      <c r="B33" s="27">
        <v>1020</v>
      </c>
      <c r="C33" s="42">
        <f>C31-C32</f>
        <v>-93644.1</v>
      </c>
      <c r="D33" s="43">
        <f>F33</f>
        <v>-120798.59999999999</v>
      </c>
      <c r="E33" s="42">
        <f>E31-E32</f>
        <v>-131259.9</v>
      </c>
      <c r="F33" s="42">
        <f>F31-F32</f>
        <v>-120798.59999999999</v>
      </c>
      <c r="G33" s="44">
        <f>E33-F33</f>
        <v>-10461.300000000003</v>
      </c>
      <c r="H33" s="45">
        <f t="shared" si="1"/>
        <v>92.03008687344726</v>
      </c>
    </row>
    <row r="34" spans="1:8" s="34" customFormat="1" ht="25.5" customHeight="1">
      <c r="A34" s="40" t="s">
        <v>57</v>
      </c>
      <c r="B34" s="13">
        <v>1030</v>
      </c>
      <c r="C34" s="46">
        <v>7321.4</v>
      </c>
      <c r="D34" s="37">
        <f>F34</f>
        <v>9004.4</v>
      </c>
      <c r="E34" s="37">
        <v>9287.8</v>
      </c>
      <c r="F34" s="47">
        <v>9004.4</v>
      </c>
      <c r="G34" s="38">
        <f t="shared" si="0"/>
        <v>-283.39999999999964</v>
      </c>
      <c r="H34" s="39">
        <f t="shared" si="1"/>
        <v>96.94868537220871</v>
      </c>
    </row>
    <row r="35" spans="1:8" s="34" customFormat="1" ht="41.25" customHeight="1">
      <c r="A35" s="48" t="s">
        <v>58</v>
      </c>
      <c r="B35" s="13">
        <v>1031</v>
      </c>
      <c r="C35" s="49">
        <v>0</v>
      </c>
      <c r="D35" s="49">
        <v>0</v>
      </c>
      <c r="E35" s="49">
        <v>0</v>
      </c>
      <c r="F35" s="49">
        <v>0</v>
      </c>
      <c r="G35" s="50">
        <f t="shared" si="0"/>
        <v>0</v>
      </c>
      <c r="H35" s="51">
        <v>0</v>
      </c>
    </row>
    <row r="36" spans="1:8" s="34" customFormat="1" ht="19.5" customHeight="1">
      <c r="A36" s="48" t="s">
        <v>59</v>
      </c>
      <c r="B36" s="13">
        <v>1032</v>
      </c>
      <c r="C36" s="49">
        <v>0</v>
      </c>
      <c r="D36" s="49">
        <v>0</v>
      </c>
      <c r="E36" s="49">
        <v>0</v>
      </c>
      <c r="F36" s="49">
        <v>0</v>
      </c>
      <c r="G36" s="50">
        <f t="shared" si="0"/>
        <v>0</v>
      </c>
      <c r="H36" s="51">
        <v>0</v>
      </c>
    </row>
    <row r="37" spans="1:8" s="34" customFormat="1" ht="19.5" customHeight="1">
      <c r="A37" s="48" t="s">
        <v>60</v>
      </c>
      <c r="B37" s="13">
        <v>1033</v>
      </c>
      <c r="C37" s="49">
        <v>0</v>
      </c>
      <c r="D37" s="49">
        <v>0</v>
      </c>
      <c r="E37" s="49">
        <v>0</v>
      </c>
      <c r="F37" s="49">
        <v>0</v>
      </c>
      <c r="G37" s="50">
        <f t="shared" si="0"/>
        <v>0</v>
      </c>
      <c r="H37" s="51">
        <v>0</v>
      </c>
    </row>
    <row r="38" spans="1:8" s="34" customFormat="1" ht="19.5" customHeight="1">
      <c r="A38" s="48" t="s">
        <v>61</v>
      </c>
      <c r="B38" s="13">
        <v>1034</v>
      </c>
      <c r="C38" s="49">
        <v>0</v>
      </c>
      <c r="D38" s="49">
        <v>0</v>
      </c>
      <c r="E38" s="49">
        <v>0</v>
      </c>
      <c r="F38" s="49">
        <v>0</v>
      </c>
      <c r="G38" s="50">
        <f t="shared" si="0"/>
        <v>0</v>
      </c>
      <c r="H38" s="51">
        <v>0</v>
      </c>
    </row>
    <row r="39" spans="1:8" s="34" customFormat="1" ht="19.5" customHeight="1">
      <c r="A39" s="48" t="s">
        <v>62</v>
      </c>
      <c r="B39" s="13">
        <v>1035</v>
      </c>
      <c r="C39" s="49">
        <v>0</v>
      </c>
      <c r="D39" s="49">
        <v>0</v>
      </c>
      <c r="E39" s="49">
        <v>0</v>
      </c>
      <c r="F39" s="49">
        <v>0</v>
      </c>
      <c r="G39" s="50">
        <f t="shared" si="0"/>
        <v>0</v>
      </c>
      <c r="H39" s="51">
        <v>0</v>
      </c>
    </row>
    <row r="40" spans="1:8" s="34" customFormat="1" ht="19.5" customHeight="1">
      <c r="A40" s="40" t="s">
        <v>63</v>
      </c>
      <c r="B40" s="27">
        <v>1060</v>
      </c>
      <c r="C40" s="49">
        <v>0</v>
      </c>
      <c r="D40" s="49">
        <v>0</v>
      </c>
      <c r="E40" s="49">
        <v>0</v>
      </c>
      <c r="F40" s="49">
        <v>0</v>
      </c>
      <c r="G40" s="50">
        <f t="shared" si="0"/>
        <v>0</v>
      </c>
      <c r="H40" s="51">
        <v>0</v>
      </c>
    </row>
    <row r="41" spans="1:8" s="34" customFormat="1" ht="30" customHeight="1">
      <c r="A41" s="48" t="s">
        <v>64</v>
      </c>
      <c r="B41" s="13">
        <v>1070</v>
      </c>
      <c r="C41" s="37">
        <v>98234.1</v>
      </c>
      <c r="D41" s="37">
        <f aca="true" t="shared" si="2" ref="D41:D67">F41</f>
        <v>135153.7</v>
      </c>
      <c r="E41" s="37">
        <v>137457</v>
      </c>
      <c r="F41" s="37">
        <v>135153.7</v>
      </c>
      <c r="G41" s="38">
        <f t="shared" si="0"/>
        <v>-2303.2999999999884</v>
      </c>
      <c r="H41" s="39">
        <f t="shared" si="1"/>
        <v>98.32434870541333</v>
      </c>
    </row>
    <row r="42" spans="1:8" s="34" customFormat="1" ht="19.5" customHeight="1" hidden="1">
      <c r="A42" s="48"/>
      <c r="B42" s="13">
        <v>1071</v>
      </c>
      <c r="C42" s="52"/>
      <c r="D42" s="37">
        <f t="shared" si="2"/>
        <v>0</v>
      </c>
      <c r="E42" s="37"/>
      <c r="F42" s="52"/>
      <c r="G42" s="38">
        <f t="shared" si="0"/>
        <v>0</v>
      </c>
      <c r="H42" s="39" t="e">
        <f t="shared" si="1"/>
        <v>#DIV/0!</v>
      </c>
    </row>
    <row r="43" spans="1:8" s="34" customFormat="1" ht="19.5" customHeight="1" hidden="1">
      <c r="A43" s="48"/>
      <c r="B43" s="13">
        <v>1072</v>
      </c>
      <c r="C43" s="52"/>
      <c r="D43" s="37">
        <f t="shared" si="2"/>
        <v>0</v>
      </c>
      <c r="E43" s="37"/>
      <c r="F43" s="52"/>
      <c r="G43" s="38">
        <f t="shared" si="0"/>
        <v>0</v>
      </c>
      <c r="H43" s="39" t="e">
        <f t="shared" si="1"/>
        <v>#DIV/0!</v>
      </c>
    </row>
    <row r="44" spans="1:8" s="34" customFormat="1" ht="24" customHeight="1">
      <c r="A44" s="53" t="s">
        <v>65</v>
      </c>
      <c r="B44" s="13">
        <v>1080</v>
      </c>
      <c r="C44" s="37">
        <v>8259.7</v>
      </c>
      <c r="D44" s="37">
        <f t="shared" si="2"/>
        <v>10767.2</v>
      </c>
      <c r="E44" s="37">
        <v>4191.4</v>
      </c>
      <c r="F44" s="37">
        <v>10767.2</v>
      </c>
      <c r="G44" s="38">
        <f t="shared" si="0"/>
        <v>6575.800000000001</v>
      </c>
      <c r="H44" s="39">
        <f t="shared" si="1"/>
        <v>256.88791334637597</v>
      </c>
    </row>
    <row r="45" spans="1:8" s="34" customFormat="1" ht="19.5" customHeight="1" hidden="1">
      <c r="A45" s="48"/>
      <c r="B45" s="13">
        <v>1081</v>
      </c>
      <c r="C45" s="54"/>
      <c r="D45" s="55">
        <f t="shared" si="2"/>
        <v>0</v>
      </c>
      <c r="E45" s="54"/>
      <c r="F45" s="54"/>
      <c r="G45" s="44">
        <f t="shared" si="0"/>
        <v>0</v>
      </c>
      <c r="H45" s="56" t="e">
        <f t="shared" si="1"/>
        <v>#DIV/0!</v>
      </c>
    </row>
    <row r="46" spans="1:8" s="34" customFormat="1" ht="6" customHeight="1" hidden="1">
      <c r="A46" s="48"/>
      <c r="B46" s="13">
        <v>1082</v>
      </c>
      <c r="C46" s="54"/>
      <c r="D46" s="55">
        <f t="shared" si="2"/>
        <v>0</v>
      </c>
      <c r="E46" s="54"/>
      <c r="F46" s="54"/>
      <c r="G46" s="44">
        <f t="shared" si="0"/>
        <v>0</v>
      </c>
      <c r="H46" s="56" t="e">
        <f t="shared" si="1"/>
        <v>#DIV/0!</v>
      </c>
    </row>
    <row r="47" spans="1:8" s="34" customFormat="1" ht="33" customHeight="1">
      <c r="A47" s="57" t="s">
        <v>66</v>
      </c>
      <c r="B47" s="27">
        <v>1100</v>
      </c>
      <c r="C47" s="42">
        <f>(C31+C41)-(C32+C34+C44)</f>
        <v>-10991.099999999991</v>
      </c>
      <c r="D47" s="43">
        <f t="shared" si="2"/>
        <v>-5416.499999999971</v>
      </c>
      <c r="E47" s="42">
        <f>(E31+E41)-(E32+E34+E44)</f>
        <v>-7282.099999999977</v>
      </c>
      <c r="F47" s="42">
        <f>(F31+F41)-(F32+F34+F44)</f>
        <v>-5416.499999999971</v>
      </c>
      <c r="G47" s="44">
        <f>E47-F47</f>
        <v>-1865.6000000000058</v>
      </c>
      <c r="H47" s="45">
        <f t="shared" si="1"/>
        <v>74.38101646503053</v>
      </c>
    </row>
    <row r="48" spans="1:8" s="34" customFormat="1" ht="19.5" customHeight="1" hidden="1">
      <c r="A48" s="58"/>
      <c r="B48" s="27"/>
      <c r="C48" s="42"/>
      <c r="D48" s="55">
        <f t="shared" si="2"/>
        <v>0</v>
      </c>
      <c r="E48" s="59"/>
      <c r="F48" s="59"/>
      <c r="G48" s="44">
        <f t="shared" si="0"/>
        <v>0</v>
      </c>
      <c r="H48" s="56" t="e">
        <f t="shared" si="1"/>
        <v>#DIV/0!</v>
      </c>
    </row>
    <row r="49" spans="1:8" s="34" customFormat="1" ht="12.75" hidden="1">
      <c r="A49" s="58"/>
      <c r="B49" s="27"/>
      <c r="C49" s="42"/>
      <c r="D49" s="55">
        <f t="shared" si="2"/>
        <v>0</v>
      </c>
      <c r="E49" s="42"/>
      <c r="F49" s="42"/>
      <c r="G49" s="44">
        <f t="shared" si="0"/>
        <v>0</v>
      </c>
      <c r="H49" s="56" t="e">
        <f t="shared" si="1"/>
        <v>#DIV/0!</v>
      </c>
    </row>
    <row r="50" spans="1:8" s="34" customFormat="1" ht="19.5" customHeight="1">
      <c r="A50" s="48" t="s">
        <v>67</v>
      </c>
      <c r="B50" s="13">
        <v>1110</v>
      </c>
      <c r="C50" s="55">
        <v>0</v>
      </c>
      <c r="D50" s="55">
        <f t="shared" si="2"/>
        <v>0</v>
      </c>
      <c r="E50" s="55">
        <v>0</v>
      </c>
      <c r="F50" s="55">
        <v>0</v>
      </c>
      <c r="G50" s="44">
        <f t="shared" si="0"/>
        <v>0</v>
      </c>
      <c r="H50" s="51">
        <v>0</v>
      </c>
    </row>
    <row r="51" spans="1:8" s="34" customFormat="1" ht="12.75">
      <c r="A51" s="48" t="s">
        <v>68</v>
      </c>
      <c r="B51" s="13">
        <v>1120</v>
      </c>
      <c r="C51" s="55">
        <v>0</v>
      </c>
      <c r="D51" s="55">
        <f t="shared" si="2"/>
        <v>0</v>
      </c>
      <c r="E51" s="55">
        <v>0</v>
      </c>
      <c r="F51" s="55">
        <v>0</v>
      </c>
      <c r="G51" s="44">
        <f t="shared" si="0"/>
        <v>0</v>
      </c>
      <c r="H51" s="51">
        <v>0</v>
      </c>
    </row>
    <row r="52" spans="1:8" s="34" customFormat="1" ht="19.5" customHeight="1">
      <c r="A52" s="48" t="s">
        <v>69</v>
      </c>
      <c r="B52" s="13">
        <v>1130</v>
      </c>
      <c r="C52" s="55">
        <v>0</v>
      </c>
      <c r="D52" s="55">
        <f t="shared" si="2"/>
        <v>0</v>
      </c>
      <c r="E52" s="55">
        <v>0</v>
      </c>
      <c r="F52" s="55">
        <v>0</v>
      </c>
      <c r="G52" s="44">
        <f t="shared" si="0"/>
        <v>0</v>
      </c>
      <c r="H52" s="51">
        <v>0</v>
      </c>
    </row>
    <row r="53" spans="1:8" s="34" customFormat="1" ht="19.5" customHeight="1">
      <c r="A53" s="48" t="s">
        <v>70</v>
      </c>
      <c r="B53" s="13">
        <v>1140</v>
      </c>
      <c r="C53" s="55">
        <v>0</v>
      </c>
      <c r="D53" s="55">
        <f t="shared" si="2"/>
        <v>0</v>
      </c>
      <c r="E53" s="55">
        <v>0</v>
      </c>
      <c r="F53" s="55">
        <v>0</v>
      </c>
      <c r="G53" s="44">
        <f t="shared" si="0"/>
        <v>0</v>
      </c>
      <c r="H53" s="51">
        <v>0</v>
      </c>
    </row>
    <row r="54" spans="1:8" s="34" customFormat="1" ht="28.5" customHeight="1">
      <c r="A54" s="48" t="s">
        <v>71</v>
      </c>
      <c r="B54" s="13">
        <v>1150</v>
      </c>
      <c r="C54" s="37">
        <v>2081.7</v>
      </c>
      <c r="D54" s="37">
        <f t="shared" si="2"/>
        <v>2286.2</v>
      </c>
      <c r="E54" s="37">
        <v>2229.6</v>
      </c>
      <c r="F54" s="37">
        <v>2286.2</v>
      </c>
      <c r="G54" s="38">
        <f t="shared" si="0"/>
        <v>56.59999999999991</v>
      </c>
      <c r="H54" s="39">
        <f t="shared" si="1"/>
        <v>102.53857194115537</v>
      </c>
    </row>
    <row r="55" spans="1:8" s="34" customFormat="1" ht="19.5" customHeight="1">
      <c r="A55" s="48" t="s">
        <v>72</v>
      </c>
      <c r="B55" s="13">
        <v>1151</v>
      </c>
      <c r="C55" s="52">
        <v>0</v>
      </c>
      <c r="D55" s="37">
        <f t="shared" si="2"/>
        <v>0</v>
      </c>
      <c r="E55" s="52">
        <v>0</v>
      </c>
      <c r="F55" s="37">
        <v>0</v>
      </c>
      <c r="G55" s="38">
        <f t="shared" si="0"/>
        <v>0</v>
      </c>
      <c r="H55" s="60">
        <v>0</v>
      </c>
    </row>
    <row r="56" spans="1:8" s="34" customFormat="1" ht="23.25" customHeight="1">
      <c r="A56" s="48" t="s">
        <v>73</v>
      </c>
      <c r="B56" s="13">
        <v>1160</v>
      </c>
      <c r="C56" s="37">
        <v>77</v>
      </c>
      <c r="D56" s="37">
        <f t="shared" si="2"/>
        <v>11.4</v>
      </c>
      <c r="E56" s="37">
        <v>8.4</v>
      </c>
      <c r="F56" s="37">
        <v>11.4</v>
      </c>
      <c r="G56" s="38">
        <f t="shared" si="0"/>
        <v>3</v>
      </c>
      <c r="H56" s="39">
        <f t="shared" si="1"/>
        <v>135.71428571428572</v>
      </c>
    </row>
    <row r="57" spans="1:8" s="34" customFormat="1" ht="19.5" customHeight="1">
      <c r="A57" s="48" t="s">
        <v>72</v>
      </c>
      <c r="B57" s="13">
        <v>1161</v>
      </c>
      <c r="C57" s="54">
        <v>0</v>
      </c>
      <c r="D57" s="55">
        <f t="shared" si="2"/>
        <v>0</v>
      </c>
      <c r="E57" s="54">
        <v>0</v>
      </c>
      <c r="F57" s="54">
        <v>0</v>
      </c>
      <c r="G57" s="50">
        <f t="shared" si="0"/>
        <v>0</v>
      </c>
      <c r="H57" s="51">
        <v>0</v>
      </c>
    </row>
    <row r="58" spans="1:8" s="34" customFormat="1" ht="30.75" customHeight="1">
      <c r="A58" s="58" t="s">
        <v>74</v>
      </c>
      <c r="B58" s="61">
        <v>1170</v>
      </c>
      <c r="C58" s="42">
        <f>(C31+C41+C54)-(C32+C34+C44+C56)</f>
        <v>-8986.399999999994</v>
      </c>
      <c r="D58" s="55">
        <f t="shared" si="2"/>
        <v>-3141.6999999999534</v>
      </c>
      <c r="E58" s="42">
        <f>(E31+E41+E54)-(E32+E34+E44+E56)</f>
        <v>-5060.899999999965</v>
      </c>
      <c r="F58" s="42">
        <f>(F31+F41+F54)-(F32+F34+F44+F56)</f>
        <v>-3141.6999999999534</v>
      </c>
      <c r="G58" s="44">
        <f>E58-F58</f>
        <v>-1919.2000000000116</v>
      </c>
      <c r="H58" s="45">
        <f t="shared" si="1"/>
        <v>62.07789128415845</v>
      </c>
    </row>
    <row r="59" spans="1:8" s="34" customFormat="1" ht="19.5" customHeight="1">
      <c r="A59" s="48" t="s">
        <v>75</v>
      </c>
      <c r="B59" s="27">
        <v>1180</v>
      </c>
      <c r="C59" s="55">
        <v>0</v>
      </c>
      <c r="D59" s="55">
        <f t="shared" si="2"/>
        <v>0</v>
      </c>
      <c r="E59" s="55">
        <v>0</v>
      </c>
      <c r="F59" s="55">
        <v>0</v>
      </c>
      <c r="G59" s="50">
        <f t="shared" si="0"/>
        <v>0</v>
      </c>
      <c r="H59" s="51">
        <v>0</v>
      </c>
    </row>
    <row r="60" spans="1:8" s="34" customFormat="1" ht="19.5" customHeight="1">
      <c r="A60" s="48" t="s">
        <v>76</v>
      </c>
      <c r="B60" s="27">
        <v>1181</v>
      </c>
      <c r="C60" s="55">
        <v>0</v>
      </c>
      <c r="D60" s="55">
        <f t="shared" si="2"/>
        <v>0</v>
      </c>
      <c r="E60" s="55">
        <v>0</v>
      </c>
      <c r="F60" s="55">
        <v>0</v>
      </c>
      <c r="G60" s="50">
        <f t="shared" si="0"/>
        <v>0</v>
      </c>
      <c r="H60" s="51">
        <v>0</v>
      </c>
    </row>
    <row r="61" spans="1:8" s="34" customFormat="1" ht="19.5" customHeight="1">
      <c r="A61" s="48" t="s">
        <v>77</v>
      </c>
      <c r="B61" s="13">
        <v>1190</v>
      </c>
      <c r="C61" s="55">
        <v>0</v>
      </c>
      <c r="D61" s="55">
        <f t="shared" si="2"/>
        <v>0</v>
      </c>
      <c r="E61" s="55">
        <v>0</v>
      </c>
      <c r="F61" s="55">
        <v>0</v>
      </c>
      <c r="G61" s="50">
        <f t="shared" si="0"/>
        <v>0</v>
      </c>
      <c r="H61" s="51">
        <v>0</v>
      </c>
    </row>
    <row r="62" spans="1:8" s="34" customFormat="1" ht="19.5" customHeight="1">
      <c r="A62" s="48" t="s">
        <v>78</v>
      </c>
      <c r="B62" s="13">
        <v>1191</v>
      </c>
      <c r="C62" s="55">
        <v>0</v>
      </c>
      <c r="D62" s="55">
        <f t="shared" si="2"/>
        <v>0</v>
      </c>
      <c r="E62" s="55">
        <v>0</v>
      </c>
      <c r="F62" s="55">
        <v>0</v>
      </c>
      <c r="G62" s="50">
        <f t="shared" si="0"/>
        <v>0</v>
      </c>
      <c r="H62" s="51">
        <v>0</v>
      </c>
    </row>
    <row r="63" spans="1:8" s="34" customFormat="1" ht="28.5" customHeight="1">
      <c r="A63" s="57" t="s">
        <v>79</v>
      </c>
      <c r="B63" s="13">
        <v>1200</v>
      </c>
      <c r="C63" s="42">
        <f>SUM(C58:C62)</f>
        <v>-8986.399999999994</v>
      </c>
      <c r="D63" s="43">
        <f t="shared" si="2"/>
        <v>-3141.6999999999534</v>
      </c>
      <c r="E63" s="42">
        <f>SUM(E58:E62)</f>
        <v>-5060.899999999965</v>
      </c>
      <c r="F63" s="42">
        <f>SUM(F58:F62)</f>
        <v>-3141.6999999999534</v>
      </c>
      <c r="G63" s="44">
        <f>E63-F63</f>
        <v>-1919.2000000000116</v>
      </c>
      <c r="H63" s="45">
        <f t="shared" si="1"/>
        <v>62.07789128415845</v>
      </c>
    </row>
    <row r="64" spans="1:8" s="34" customFormat="1" ht="19.5" customHeight="1">
      <c r="A64" s="48" t="s">
        <v>80</v>
      </c>
      <c r="B64" s="13">
        <v>1201</v>
      </c>
      <c r="C64" s="55">
        <v>0</v>
      </c>
      <c r="D64" s="55">
        <f t="shared" si="2"/>
        <v>0</v>
      </c>
      <c r="E64" s="55">
        <v>0</v>
      </c>
      <c r="F64" s="55">
        <v>0</v>
      </c>
      <c r="G64" s="50">
        <f t="shared" si="0"/>
        <v>0</v>
      </c>
      <c r="H64" s="51">
        <v>0</v>
      </c>
    </row>
    <row r="65" spans="1:8" s="34" customFormat="1" ht="25.5" customHeight="1">
      <c r="A65" s="48" t="s">
        <v>81</v>
      </c>
      <c r="B65" s="13">
        <v>1202</v>
      </c>
      <c r="C65" s="42">
        <f>SUM(C60:C64)</f>
        <v>-8986.399999999994</v>
      </c>
      <c r="D65" s="43">
        <f t="shared" si="2"/>
        <v>-3141.6999999999534</v>
      </c>
      <c r="E65" s="42">
        <f>SUM(E60:E64)</f>
        <v>-5060.899999999965</v>
      </c>
      <c r="F65" s="42">
        <f>SUM(F60:F64)</f>
        <v>-3141.6999999999534</v>
      </c>
      <c r="G65" s="44">
        <f>E65-F65</f>
        <v>-1919.2000000000116</v>
      </c>
      <c r="H65" s="45">
        <f t="shared" si="1"/>
        <v>62.07789128415845</v>
      </c>
    </row>
    <row r="66" spans="1:8" s="34" customFormat="1" ht="29.25" customHeight="1">
      <c r="A66" s="57" t="s">
        <v>82</v>
      </c>
      <c r="B66" s="13">
        <v>1210</v>
      </c>
      <c r="C66" s="62">
        <f>SUM(C31,C41,C50,C52,C54,C60,C61)</f>
        <v>118918.5</v>
      </c>
      <c r="D66" s="63">
        <f t="shared" si="2"/>
        <v>155499.10000000003</v>
      </c>
      <c r="E66" s="62">
        <f>SUM(E31,E41,E50,E52,E54,E60,E61)</f>
        <v>164021.6</v>
      </c>
      <c r="F66" s="62">
        <f>SUM(F31,F41,F50,F52,F54,F60,F61)</f>
        <v>155499.10000000003</v>
      </c>
      <c r="G66" s="64">
        <f t="shared" si="0"/>
        <v>-8522.49999999997</v>
      </c>
      <c r="H66" s="65">
        <f t="shared" si="1"/>
        <v>94.80403800475061</v>
      </c>
    </row>
    <row r="67" spans="1:8" s="34" customFormat="1" ht="21" customHeight="1">
      <c r="A67" s="57" t="s">
        <v>83</v>
      </c>
      <c r="B67" s="13">
        <v>1220</v>
      </c>
      <c r="C67" s="62">
        <f>SUM(C32,C34,C40,C44,C51,C53,C56,C59,C62)</f>
        <v>127904.90000000001</v>
      </c>
      <c r="D67" s="63">
        <f t="shared" si="2"/>
        <v>158640.8</v>
      </c>
      <c r="E67" s="62">
        <f>SUM(E32,E34,E40,E44,E51,E53,E56,E59,E62)</f>
        <v>169082.5</v>
      </c>
      <c r="F67" s="62">
        <f>SUM(F32,F34,F40,F44,F51,F53,F56,F59,F62)</f>
        <v>158640.8</v>
      </c>
      <c r="G67" s="64">
        <f t="shared" si="0"/>
        <v>-10441.700000000012</v>
      </c>
      <c r="H67" s="65">
        <f t="shared" si="1"/>
        <v>93.82449396004908</v>
      </c>
    </row>
    <row r="68" spans="1:8" s="34" customFormat="1" ht="19.5" customHeight="1" hidden="1">
      <c r="A68" s="48"/>
      <c r="B68" s="13">
        <v>1230</v>
      </c>
      <c r="C68" s="55"/>
      <c r="D68" s="54"/>
      <c r="E68" s="54"/>
      <c r="F68" s="54"/>
      <c r="G68" s="66">
        <f t="shared" si="0"/>
        <v>0</v>
      </c>
      <c r="H68" s="56" t="e">
        <f t="shared" si="1"/>
        <v>#DIV/0!</v>
      </c>
    </row>
    <row r="69" spans="1:8" s="34" customFormat="1" ht="19.5" customHeight="1">
      <c r="A69" s="57" t="s">
        <v>84</v>
      </c>
      <c r="B69" s="13"/>
      <c r="C69" s="67"/>
      <c r="D69" s="68"/>
      <c r="E69" s="68"/>
      <c r="F69" s="68"/>
      <c r="G69" s="66">
        <f t="shared" si="0"/>
        <v>0</v>
      </c>
      <c r="H69" s="51">
        <v>0</v>
      </c>
    </row>
    <row r="70" spans="1:8" s="34" customFormat="1" ht="25.5" customHeight="1">
      <c r="A70" s="57" t="s">
        <v>85</v>
      </c>
      <c r="B70" s="13">
        <v>1400</v>
      </c>
      <c r="C70" s="69">
        <f>C71+C72</f>
        <v>28635.1</v>
      </c>
      <c r="D70" s="69">
        <f>F70</f>
        <v>37599.6</v>
      </c>
      <c r="E70" s="69">
        <v>48245.3</v>
      </c>
      <c r="F70" s="69">
        <f>F71+F72</f>
        <v>37599.6</v>
      </c>
      <c r="G70" s="70">
        <f t="shared" si="0"/>
        <v>-10645.700000000004</v>
      </c>
      <c r="H70" s="65">
        <f t="shared" si="1"/>
        <v>77.93422364458299</v>
      </c>
    </row>
    <row r="71" spans="1:8" s="34" customFormat="1" ht="24.75" customHeight="1">
      <c r="A71" s="48" t="s">
        <v>86</v>
      </c>
      <c r="B71" s="71">
        <v>1401</v>
      </c>
      <c r="C71" s="72">
        <v>4276.9</v>
      </c>
      <c r="D71" s="72">
        <f aca="true" t="shared" si="3" ref="D71:D76">F71</f>
        <v>6447.1</v>
      </c>
      <c r="E71" s="72">
        <v>18389.9</v>
      </c>
      <c r="F71" s="72">
        <v>6447.1</v>
      </c>
      <c r="G71" s="70">
        <f t="shared" si="0"/>
        <v>-11942.800000000001</v>
      </c>
      <c r="H71" s="39">
        <f t="shared" si="1"/>
        <v>35.05783065704544</v>
      </c>
    </row>
    <row r="72" spans="1:8" s="34" customFormat="1" ht="25.5" customHeight="1">
      <c r="A72" s="48" t="s">
        <v>87</v>
      </c>
      <c r="B72" s="71">
        <v>1402</v>
      </c>
      <c r="C72" s="72">
        <v>24358.2</v>
      </c>
      <c r="D72" s="72">
        <f t="shared" si="3"/>
        <v>31152.5</v>
      </c>
      <c r="E72" s="72">
        <v>29855.4</v>
      </c>
      <c r="F72" s="72">
        <v>31152.5</v>
      </c>
      <c r="G72" s="70">
        <f t="shared" si="0"/>
        <v>1297.0999999999985</v>
      </c>
      <c r="H72" s="39">
        <f t="shared" si="1"/>
        <v>104.34460767566335</v>
      </c>
    </row>
    <row r="73" spans="1:8" s="34" customFormat="1" ht="24" customHeight="1">
      <c r="A73" s="57" t="s">
        <v>88</v>
      </c>
      <c r="B73" s="71">
        <v>1410</v>
      </c>
      <c r="C73" s="69">
        <v>70524.1</v>
      </c>
      <c r="D73" s="69">
        <f t="shared" si="3"/>
        <v>88143.9</v>
      </c>
      <c r="E73" s="69">
        <v>87560.5</v>
      </c>
      <c r="F73" s="69">
        <v>88143.9</v>
      </c>
      <c r="G73" s="70">
        <f t="shared" si="0"/>
        <v>583.3999999999942</v>
      </c>
      <c r="H73" s="65">
        <f t="shared" si="1"/>
        <v>100.66628217061347</v>
      </c>
    </row>
    <row r="74" spans="1:8" s="34" customFormat="1" ht="27" customHeight="1">
      <c r="A74" s="57" t="s">
        <v>89</v>
      </c>
      <c r="B74" s="71">
        <v>1420</v>
      </c>
      <c r="C74" s="69">
        <v>16321.5</v>
      </c>
      <c r="D74" s="69">
        <f t="shared" si="3"/>
        <v>20241.7</v>
      </c>
      <c r="E74" s="69">
        <v>20157.7</v>
      </c>
      <c r="F74" s="69">
        <v>20241.7</v>
      </c>
      <c r="G74" s="70">
        <f t="shared" si="0"/>
        <v>84</v>
      </c>
      <c r="H74" s="65">
        <f t="shared" si="1"/>
        <v>100.41671420846625</v>
      </c>
    </row>
    <row r="75" spans="1:8" s="34" customFormat="1" ht="26.25" customHeight="1">
      <c r="A75" s="57" t="s">
        <v>90</v>
      </c>
      <c r="B75" s="71">
        <v>1430</v>
      </c>
      <c r="C75" s="69">
        <v>9499.8</v>
      </c>
      <c r="D75" s="69">
        <f t="shared" si="3"/>
        <v>9440</v>
      </c>
      <c r="E75" s="69">
        <v>9432.5</v>
      </c>
      <c r="F75" s="69">
        <v>9440</v>
      </c>
      <c r="G75" s="70">
        <f t="shared" si="0"/>
        <v>7.5</v>
      </c>
      <c r="H75" s="65">
        <f t="shared" si="1"/>
        <v>100.07951232441027</v>
      </c>
    </row>
    <row r="76" spans="1:8" s="34" customFormat="1" ht="25.5" customHeight="1">
      <c r="A76" s="57" t="s">
        <v>65</v>
      </c>
      <c r="B76" s="71">
        <v>1440</v>
      </c>
      <c r="C76" s="69">
        <v>2847.4</v>
      </c>
      <c r="D76" s="69">
        <f t="shared" si="3"/>
        <v>3204.2</v>
      </c>
      <c r="E76" s="69">
        <v>3678.1</v>
      </c>
      <c r="F76" s="69">
        <v>3204.2</v>
      </c>
      <c r="G76" s="70">
        <f t="shared" si="0"/>
        <v>-473.9000000000001</v>
      </c>
      <c r="H76" s="65">
        <f t="shared" si="1"/>
        <v>87.11563035262772</v>
      </c>
    </row>
    <row r="77" spans="1:8" s="34" customFormat="1" ht="32.25" customHeight="1">
      <c r="A77" s="57" t="s">
        <v>91</v>
      </c>
      <c r="B77" s="71">
        <v>1450</v>
      </c>
      <c r="C77" s="73">
        <f>C70+C73+C74+C75+C76</f>
        <v>127827.90000000001</v>
      </c>
      <c r="D77" s="73">
        <f>D70+D73+D74+D75+D76</f>
        <v>158629.40000000002</v>
      </c>
      <c r="E77" s="73">
        <f>E70+E73+E74+E75+E76</f>
        <v>169074.1</v>
      </c>
      <c r="F77" s="73">
        <f>F70+F73+F74+F75+F76</f>
        <v>158629.40000000002</v>
      </c>
      <c r="G77" s="70">
        <f t="shared" si="0"/>
        <v>-10444.699999999983</v>
      </c>
      <c r="H77" s="65">
        <f t="shared" si="1"/>
        <v>93.82241277640988</v>
      </c>
    </row>
    <row r="78" spans="1:8" s="34" customFormat="1" ht="19.5" customHeight="1">
      <c r="A78" s="33" t="s">
        <v>92</v>
      </c>
      <c r="B78" s="33"/>
      <c r="C78" s="33"/>
      <c r="D78" s="33"/>
      <c r="E78" s="33"/>
      <c r="F78" s="33"/>
      <c r="G78" s="33"/>
      <c r="H78" s="33"/>
    </row>
    <row r="79" spans="1:8" s="34" customFormat="1" ht="27" customHeight="1">
      <c r="A79" s="74" t="s">
        <v>93</v>
      </c>
      <c r="B79" s="74"/>
      <c r="C79" s="74"/>
      <c r="D79" s="74"/>
      <c r="E79" s="74"/>
      <c r="F79" s="74"/>
      <c r="G79" s="74"/>
      <c r="H79" s="74"/>
    </row>
    <row r="80" spans="1:8" s="34" customFormat="1" ht="46.5" customHeight="1">
      <c r="A80" s="75" t="s">
        <v>94</v>
      </c>
      <c r="B80" s="76">
        <v>2000</v>
      </c>
      <c r="C80" s="43">
        <v>-154964</v>
      </c>
      <c r="D80" s="43">
        <f aca="true" t="shared" si="4" ref="D80:D90">F80</f>
        <v>-168721.2</v>
      </c>
      <c r="E80" s="43">
        <v>-168721.2</v>
      </c>
      <c r="F80" s="43">
        <v>-168721.2</v>
      </c>
      <c r="G80" s="77">
        <f aca="true" t="shared" si="5" ref="G80:H134">F80-E80</f>
        <v>0</v>
      </c>
      <c r="H80" s="45">
        <f>F80/E80*100</f>
        <v>100</v>
      </c>
    </row>
    <row r="81" spans="1:8" s="34" customFormat="1" ht="39.75" customHeight="1">
      <c r="A81" s="78" t="s">
        <v>95</v>
      </c>
      <c r="B81" s="13">
        <v>2010</v>
      </c>
      <c r="C81" s="55">
        <v>0</v>
      </c>
      <c r="D81" s="43">
        <f t="shared" si="4"/>
        <v>0</v>
      </c>
      <c r="E81" s="55">
        <v>0</v>
      </c>
      <c r="F81" s="55">
        <v>0</v>
      </c>
      <c r="G81" s="79">
        <f t="shared" si="5"/>
        <v>0</v>
      </c>
      <c r="H81" s="79">
        <f t="shared" si="5"/>
        <v>0</v>
      </c>
    </row>
    <row r="82" spans="1:8" s="34" customFormat="1" ht="37.5" customHeight="1" hidden="1">
      <c r="A82" s="48"/>
      <c r="B82" s="13">
        <v>2011</v>
      </c>
      <c r="C82" s="55">
        <v>0</v>
      </c>
      <c r="D82" s="43">
        <f t="shared" si="4"/>
        <v>0</v>
      </c>
      <c r="E82" s="55">
        <v>0</v>
      </c>
      <c r="F82" s="55">
        <v>0</v>
      </c>
      <c r="G82" s="79">
        <f t="shared" si="5"/>
        <v>0</v>
      </c>
      <c r="H82" s="79">
        <f t="shared" si="5"/>
        <v>0</v>
      </c>
    </row>
    <row r="83" spans="1:8" s="34" customFormat="1" ht="39.75" customHeight="1" hidden="1">
      <c r="A83" s="48"/>
      <c r="B83" s="13">
        <v>2012</v>
      </c>
      <c r="C83" s="55">
        <v>0</v>
      </c>
      <c r="D83" s="43">
        <f t="shared" si="4"/>
        <v>0</v>
      </c>
      <c r="E83" s="55">
        <v>0</v>
      </c>
      <c r="F83" s="55">
        <v>0</v>
      </c>
      <c r="G83" s="79">
        <f t="shared" si="5"/>
        <v>0</v>
      </c>
      <c r="H83" s="79">
        <f t="shared" si="5"/>
        <v>0</v>
      </c>
    </row>
    <row r="84" spans="1:8" s="34" customFormat="1" ht="12.75" hidden="1">
      <c r="A84" s="48"/>
      <c r="B84" s="13" t="s">
        <v>96</v>
      </c>
      <c r="C84" s="55">
        <v>0</v>
      </c>
      <c r="D84" s="43">
        <f t="shared" si="4"/>
        <v>0</v>
      </c>
      <c r="E84" s="55">
        <v>0</v>
      </c>
      <c r="F84" s="55">
        <v>0</v>
      </c>
      <c r="G84" s="79">
        <f t="shared" si="5"/>
        <v>0</v>
      </c>
      <c r="H84" s="79">
        <f t="shared" si="5"/>
        <v>0</v>
      </c>
    </row>
    <row r="85" spans="1:8" s="34" customFormat="1" ht="12.75">
      <c r="A85" s="48" t="s">
        <v>97</v>
      </c>
      <c r="B85" s="13">
        <v>2020</v>
      </c>
      <c r="C85" s="55">
        <v>0</v>
      </c>
      <c r="D85" s="43">
        <f t="shared" si="4"/>
        <v>0</v>
      </c>
      <c r="E85" s="55">
        <v>0</v>
      </c>
      <c r="F85" s="55">
        <v>0</v>
      </c>
      <c r="G85" s="79">
        <f t="shared" si="5"/>
        <v>0</v>
      </c>
      <c r="H85" s="79">
        <f t="shared" si="5"/>
        <v>0</v>
      </c>
    </row>
    <row r="86" spans="1:8" s="34" customFormat="1" ht="12.75">
      <c r="A86" s="78" t="s">
        <v>98</v>
      </c>
      <c r="B86" s="13">
        <v>2030</v>
      </c>
      <c r="C86" s="55">
        <v>0</v>
      </c>
      <c r="D86" s="43">
        <f t="shared" si="4"/>
        <v>0</v>
      </c>
      <c r="E86" s="55">
        <v>0</v>
      </c>
      <c r="F86" s="55">
        <v>0</v>
      </c>
      <c r="G86" s="79">
        <f t="shared" si="5"/>
        <v>0</v>
      </c>
      <c r="H86" s="79">
        <f t="shared" si="5"/>
        <v>0</v>
      </c>
    </row>
    <row r="87" spans="1:8" s="34" customFormat="1" ht="12.75">
      <c r="A87" s="78" t="s">
        <v>99</v>
      </c>
      <c r="B87" s="13">
        <v>2040</v>
      </c>
      <c r="C87" s="55">
        <v>0</v>
      </c>
      <c r="D87" s="43">
        <f t="shared" si="4"/>
        <v>0</v>
      </c>
      <c r="E87" s="55">
        <v>0</v>
      </c>
      <c r="F87" s="55">
        <v>0</v>
      </c>
      <c r="G87" s="79">
        <f t="shared" si="5"/>
        <v>0</v>
      </c>
      <c r="H87" s="79">
        <f t="shared" si="5"/>
        <v>0</v>
      </c>
    </row>
    <row r="88" spans="1:8" s="34" customFormat="1" ht="12.75">
      <c r="A88" s="78" t="s">
        <v>100</v>
      </c>
      <c r="B88" s="13">
        <v>2050</v>
      </c>
      <c r="C88" s="55">
        <v>0</v>
      </c>
      <c r="D88" s="43">
        <f t="shared" si="4"/>
        <v>0</v>
      </c>
      <c r="E88" s="55">
        <v>0</v>
      </c>
      <c r="F88" s="55">
        <v>0</v>
      </c>
      <c r="G88" s="79">
        <f t="shared" si="5"/>
        <v>0</v>
      </c>
      <c r="H88" s="79">
        <f t="shared" si="5"/>
        <v>0</v>
      </c>
    </row>
    <row r="89" spans="1:8" s="34" customFormat="1" ht="12.75">
      <c r="A89" s="78" t="s">
        <v>101</v>
      </c>
      <c r="B89" s="13">
        <v>2060</v>
      </c>
      <c r="C89" s="55">
        <v>0</v>
      </c>
      <c r="D89" s="43">
        <f t="shared" si="4"/>
        <v>0</v>
      </c>
      <c r="E89" s="55">
        <v>0</v>
      </c>
      <c r="F89" s="55">
        <v>0</v>
      </c>
      <c r="G89" s="79">
        <f t="shared" si="5"/>
        <v>0</v>
      </c>
      <c r="H89" s="79">
        <f t="shared" si="5"/>
        <v>0</v>
      </c>
    </row>
    <row r="90" spans="1:8" s="34" customFormat="1" ht="41.25" customHeight="1">
      <c r="A90" s="78" t="s">
        <v>102</v>
      </c>
      <c r="B90" s="13">
        <v>2070</v>
      </c>
      <c r="C90" s="42">
        <v>-163950.4</v>
      </c>
      <c r="D90" s="43">
        <f t="shared" si="4"/>
        <v>-171862.9</v>
      </c>
      <c r="E90" s="42">
        <v>-173782.1</v>
      </c>
      <c r="F90" s="42">
        <v>-171862.9</v>
      </c>
      <c r="G90" s="44">
        <f>E90-F90</f>
        <v>-1919.2000000000116</v>
      </c>
      <c r="H90" s="45">
        <f>F90/E90*100</f>
        <v>98.89562849108164</v>
      </c>
    </row>
    <row r="91" spans="1:8" s="34" customFormat="1" ht="21.75" customHeight="1">
      <c r="A91" s="80" t="s">
        <v>103</v>
      </c>
      <c r="B91" s="80"/>
      <c r="C91" s="80"/>
      <c r="D91" s="80"/>
      <c r="E91" s="80"/>
      <c r="F91" s="80"/>
      <c r="G91" s="80"/>
      <c r="H91" s="80"/>
    </row>
    <row r="92" spans="1:8" s="34" customFormat="1" ht="41.25" customHeight="1">
      <c r="A92" s="81" t="s">
        <v>104</v>
      </c>
      <c r="B92" s="13">
        <v>2110</v>
      </c>
      <c r="C92" s="62">
        <v>1158.5</v>
      </c>
      <c r="D92" s="62">
        <f>F92</f>
        <v>1438.8</v>
      </c>
      <c r="E92" s="62">
        <v>1301.2</v>
      </c>
      <c r="F92" s="62">
        <v>1438.8</v>
      </c>
      <c r="G92" s="63">
        <f t="shared" si="5"/>
        <v>137.5999999999999</v>
      </c>
      <c r="H92" s="65">
        <f>F92/E92*100</f>
        <v>110.57485398094067</v>
      </c>
    </row>
    <row r="93" spans="1:8" s="34" customFormat="1" ht="12.75" hidden="1">
      <c r="A93" s="48"/>
      <c r="B93" s="13">
        <v>2111</v>
      </c>
      <c r="C93" s="82"/>
      <c r="D93" s="62">
        <f aca="true" t="shared" si="6" ref="D93:D102">F93</f>
        <v>0</v>
      </c>
      <c r="E93" s="82"/>
      <c r="F93" s="82"/>
      <c r="G93" s="37">
        <f t="shared" si="5"/>
        <v>0</v>
      </c>
      <c r="H93" s="65" t="e">
        <f aca="true" t="shared" si="7" ref="H93:H134">F93/E93*100</f>
        <v>#DIV/0!</v>
      </c>
    </row>
    <row r="94" spans="1:8" s="34" customFormat="1" ht="12.75" hidden="1">
      <c r="A94" s="48"/>
      <c r="B94" s="13">
        <v>2112</v>
      </c>
      <c r="C94" s="82"/>
      <c r="D94" s="62">
        <f t="shared" si="6"/>
        <v>0</v>
      </c>
      <c r="E94" s="82"/>
      <c r="F94" s="82"/>
      <c r="G94" s="37">
        <f t="shared" si="5"/>
        <v>0</v>
      </c>
      <c r="H94" s="65" t="e">
        <f t="shared" si="7"/>
        <v>#DIV/0!</v>
      </c>
    </row>
    <row r="95" spans="1:8" s="34" customFormat="1" ht="19.5" customHeight="1" hidden="1">
      <c r="A95" s="78"/>
      <c r="B95" s="27">
        <v>2113</v>
      </c>
      <c r="C95" s="82"/>
      <c r="D95" s="62">
        <f t="shared" si="6"/>
        <v>0</v>
      </c>
      <c r="E95" s="82"/>
      <c r="F95" s="82"/>
      <c r="G95" s="37">
        <f t="shared" si="5"/>
        <v>0</v>
      </c>
      <c r="H95" s="65" t="e">
        <f t="shared" si="7"/>
        <v>#DIV/0!</v>
      </c>
    </row>
    <row r="96" spans="1:8" s="34" customFormat="1" ht="12.75" hidden="1">
      <c r="A96" s="78"/>
      <c r="B96" s="27">
        <v>2114</v>
      </c>
      <c r="C96" s="82"/>
      <c r="D96" s="62">
        <f t="shared" si="6"/>
        <v>0</v>
      </c>
      <c r="E96" s="82"/>
      <c r="F96" s="82"/>
      <c r="G96" s="37">
        <f t="shared" si="5"/>
        <v>0</v>
      </c>
      <c r="H96" s="65" t="e">
        <f t="shared" si="7"/>
        <v>#DIV/0!</v>
      </c>
    </row>
    <row r="97" spans="1:8" s="34" customFormat="1" ht="12.75" hidden="1">
      <c r="A97" s="78"/>
      <c r="B97" s="27">
        <v>2115</v>
      </c>
      <c r="C97" s="82"/>
      <c r="D97" s="62">
        <f t="shared" si="6"/>
        <v>0</v>
      </c>
      <c r="E97" s="82"/>
      <c r="F97" s="82"/>
      <c r="G97" s="37">
        <f t="shared" si="5"/>
        <v>0</v>
      </c>
      <c r="H97" s="65" t="e">
        <f t="shared" si="7"/>
        <v>#DIV/0!</v>
      </c>
    </row>
    <row r="98" spans="1:8" s="34" customFormat="1" ht="12.75" hidden="1">
      <c r="A98" s="78"/>
      <c r="B98" s="27">
        <v>2116</v>
      </c>
      <c r="C98" s="82"/>
      <c r="D98" s="62">
        <f t="shared" si="6"/>
        <v>0</v>
      </c>
      <c r="E98" s="82"/>
      <c r="F98" s="82"/>
      <c r="G98" s="37">
        <f t="shared" si="5"/>
        <v>0</v>
      </c>
      <c r="H98" s="65" t="e">
        <f t="shared" si="7"/>
        <v>#DIV/0!</v>
      </c>
    </row>
    <row r="99" spans="1:8" s="34" customFormat="1" ht="12.75" hidden="1">
      <c r="A99" s="78"/>
      <c r="B99" s="27">
        <v>2117</v>
      </c>
      <c r="C99" s="82"/>
      <c r="D99" s="62">
        <f t="shared" si="6"/>
        <v>0</v>
      </c>
      <c r="E99" s="82"/>
      <c r="F99" s="82"/>
      <c r="G99" s="37">
        <f t="shared" si="5"/>
        <v>0</v>
      </c>
      <c r="H99" s="65" t="e">
        <f t="shared" si="7"/>
        <v>#DIV/0!</v>
      </c>
    </row>
    <row r="100" spans="1:8" s="34" customFormat="1" ht="39.75" customHeight="1">
      <c r="A100" s="81" t="s">
        <v>105</v>
      </c>
      <c r="B100" s="83">
        <v>2120</v>
      </c>
      <c r="C100" s="63">
        <f>C101+C102+C103+C104+C105+C106+C107</f>
        <v>12587.800000000001</v>
      </c>
      <c r="D100" s="62">
        <f t="shared" si="6"/>
        <v>15916.5</v>
      </c>
      <c r="E100" s="63">
        <f>E101+E102+E103+E104+E105+E106+E107</f>
        <v>15869.7</v>
      </c>
      <c r="F100" s="63">
        <f>F101+F102+F103+F104+F105+F106+F107</f>
        <v>15916.5</v>
      </c>
      <c r="G100" s="84">
        <f t="shared" si="5"/>
        <v>46.79999999999927</v>
      </c>
      <c r="H100" s="65">
        <f t="shared" si="7"/>
        <v>100.29490160494528</v>
      </c>
    </row>
    <row r="101" spans="1:8" s="34" customFormat="1" ht="37.5" customHeight="1">
      <c r="A101" s="78" t="s">
        <v>106</v>
      </c>
      <c r="B101" s="83">
        <v>2121</v>
      </c>
      <c r="C101" s="37">
        <v>12252.9</v>
      </c>
      <c r="D101" s="82">
        <f t="shared" si="6"/>
        <v>15663</v>
      </c>
      <c r="E101" s="37">
        <v>15615.9</v>
      </c>
      <c r="F101" s="37">
        <v>15663</v>
      </c>
      <c r="G101" s="38">
        <f t="shared" si="5"/>
        <v>47.100000000000364</v>
      </c>
      <c r="H101" s="39">
        <f t="shared" si="7"/>
        <v>100.30161566096095</v>
      </c>
    </row>
    <row r="102" spans="1:8" s="34" customFormat="1" ht="37.5" customHeight="1">
      <c r="A102" s="78" t="s">
        <v>107</v>
      </c>
      <c r="B102" s="83">
        <v>2122</v>
      </c>
      <c r="C102" s="37">
        <v>334.2</v>
      </c>
      <c r="D102" s="82">
        <f t="shared" si="6"/>
        <v>252.1</v>
      </c>
      <c r="E102" s="37">
        <v>251.7</v>
      </c>
      <c r="F102" s="37">
        <v>252.1</v>
      </c>
      <c r="G102" s="38">
        <f t="shared" si="5"/>
        <v>0.4000000000000057</v>
      </c>
      <c r="H102" s="39">
        <f t="shared" si="7"/>
        <v>100.15891934843066</v>
      </c>
    </row>
    <row r="103" spans="1:8" s="34" customFormat="1" ht="37.5" customHeight="1">
      <c r="A103" s="78" t="s">
        <v>108</v>
      </c>
      <c r="B103" s="83">
        <v>2123</v>
      </c>
      <c r="C103" s="63">
        <v>0</v>
      </c>
      <c r="D103" s="63">
        <v>0</v>
      </c>
      <c r="E103" s="63">
        <v>0</v>
      </c>
      <c r="F103" s="63">
        <v>0</v>
      </c>
      <c r="G103" s="37">
        <f t="shared" si="5"/>
        <v>0</v>
      </c>
      <c r="H103" s="52">
        <f t="shared" si="5"/>
        <v>0</v>
      </c>
    </row>
    <row r="104" spans="1:8" s="34" customFormat="1" ht="60" customHeight="1">
      <c r="A104" s="78" t="s">
        <v>109</v>
      </c>
      <c r="B104" s="83">
        <v>2124</v>
      </c>
      <c r="C104" s="63">
        <v>0</v>
      </c>
      <c r="D104" s="63">
        <v>0</v>
      </c>
      <c r="E104" s="63">
        <v>0</v>
      </c>
      <c r="F104" s="63">
        <v>0</v>
      </c>
      <c r="G104" s="37">
        <f t="shared" si="5"/>
        <v>0</v>
      </c>
      <c r="H104" s="52">
        <f t="shared" si="5"/>
        <v>0</v>
      </c>
    </row>
    <row r="105" spans="1:8" s="34" customFormat="1" ht="39.75" customHeight="1">
      <c r="A105" s="78" t="s">
        <v>110</v>
      </c>
      <c r="B105" s="83">
        <v>2125</v>
      </c>
      <c r="C105" s="63">
        <v>0</v>
      </c>
      <c r="D105" s="63">
        <v>0</v>
      </c>
      <c r="E105" s="63">
        <v>0</v>
      </c>
      <c r="F105" s="63">
        <v>0</v>
      </c>
      <c r="G105" s="37">
        <f t="shared" si="5"/>
        <v>0</v>
      </c>
      <c r="H105" s="52">
        <f t="shared" si="5"/>
        <v>0</v>
      </c>
    </row>
    <row r="106" spans="1:8" s="34" customFormat="1" ht="37.5" customHeight="1">
      <c r="A106" s="78" t="s">
        <v>111</v>
      </c>
      <c r="B106" s="83">
        <v>2126</v>
      </c>
      <c r="C106" s="63">
        <v>0</v>
      </c>
      <c r="D106" s="63">
        <v>0</v>
      </c>
      <c r="E106" s="63">
        <v>0</v>
      </c>
      <c r="F106" s="63">
        <v>0</v>
      </c>
      <c r="G106" s="37">
        <f t="shared" si="5"/>
        <v>0</v>
      </c>
      <c r="H106" s="52">
        <f t="shared" si="5"/>
        <v>0</v>
      </c>
    </row>
    <row r="107" spans="1:8" s="34" customFormat="1" ht="22.5" customHeight="1">
      <c r="A107" s="78" t="s">
        <v>112</v>
      </c>
      <c r="B107" s="83">
        <v>2127</v>
      </c>
      <c r="C107" s="37">
        <v>0.7</v>
      </c>
      <c r="D107" s="82">
        <f>F107</f>
        <v>1.4</v>
      </c>
      <c r="E107" s="37">
        <v>2.1</v>
      </c>
      <c r="F107" s="37">
        <v>1.4</v>
      </c>
      <c r="G107" s="37">
        <f t="shared" si="5"/>
        <v>-0.7000000000000002</v>
      </c>
      <c r="H107" s="39">
        <f t="shared" si="7"/>
        <v>66.66666666666666</v>
      </c>
    </row>
    <row r="108" spans="1:8" s="34" customFormat="1" ht="12.75">
      <c r="A108" s="81" t="s">
        <v>113</v>
      </c>
      <c r="B108" s="83">
        <v>2130</v>
      </c>
      <c r="C108" s="63">
        <v>15621.7</v>
      </c>
      <c r="D108" s="63">
        <f>F108</f>
        <v>19686.7</v>
      </c>
      <c r="E108" s="63">
        <v>20160.7</v>
      </c>
      <c r="F108" s="63">
        <v>19686.7</v>
      </c>
      <c r="G108" s="85">
        <f t="shared" si="5"/>
        <v>-474</v>
      </c>
      <c r="H108" s="39">
        <f t="shared" si="7"/>
        <v>97.64889115953315</v>
      </c>
    </row>
    <row r="109" spans="1:8" s="34" customFormat="1" ht="60.75" customHeight="1" hidden="1">
      <c r="A109" s="86"/>
      <c r="B109" s="27">
        <v>2131</v>
      </c>
      <c r="C109" s="37"/>
      <c r="D109" s="63">
        <f>F109</f>
        <v>0</v>
      </c>
      <c r="E109" s="63" t="e">
        <f>G109</f>
        <v>#VALUE!</v>
      </c>
      <c r="F109" s="63">
        <v>0</v>
      </c>
      <c r="G109" s="37" t="e">
        <f t="shared" si="5"/>
        <v>#VALUE!</v>
      </c>
      <c r="H109" s="87" t="e">
        <f t="shared" si="7"/>
        <v>#VALUE!</v>
      </c>
    </row>
    <row r="110" spans="1:8" s="34" customFormat="1" ht="45" customHeight="1">
      <c r="A110" s="86" t="s">
        <v>114</v>
      </c>
      <c r="B110" s="27">
        <v>2131</v>
      </c>
      <c r="C110" s="37">
        <v>14951.2</v>
      </c>
      <c r="D110" s="37">
        <f>F110</f>
        <v>18964</v>
      </c>
      <c r="E110" s="37">
        <v>19440.5</v>
      </c>
      <c r="F110" s="37">
        <v>18964</v>
      </c>
      <c r="G110" s="64">
        <f t="shared" si="5"/>
        <v>-476.5</v>
      </c>
      <c r="H110" s="39">
        <f t="shared" si="7"/>
        <v>97.54893135464623</v>
      </c>
    </row>
    <row r="111" spans="1:8" s="34" customFormat="1" ht="22.5" customHeight="1">
      <c r="A111" s="58" t="s">
        <v>115</v>
      </c>
      <c r="B111" s="27">
        <v>2200</v>
      </c>
      <c r="C111" s="63">
        <f>C92+C100+C108</f>
        <v>29368</v>
      </c>
      <c r="D111" s="63">
        <f>D92+D100+D108</f>
        <v>37042</v>
      </c>
      <c r="E111" s="63">
        <f>E92+E100+E108</f>
        <v>37331.600000000006</v>
      </c>
      <c r="F111" s="63">
        <f>F92+F100+F108</f>
        <v>37042</v>
      </c>
      <c r="G111" s="84">
        <f t="shared" si="5"/>
        <v>-289.6000000000058</v>
      </c>
      <c r="H111" s="65">
        <f t="shared" si="7"/>
        <v>99.22424969730736</v>
      </c>
    </row>
    <row r="112" spans="1:8" s="34" customFormat="1" ht="30.75" customHeight="1">
      <c r="A112" s="33" t="s">
        <v>116</v>
      </c>
      <c r="B112" s="33"/>
      <c r="C112" s="33"/>
      <c r="D112" s="33"/>
      <c r="E112" s="33"/>
      <c r="F112" s="33"/>
      <c r="G112" s="33"/>
      <c r="H112" s="33"/>
    </row>
    <row r="113" spans="1:8" s="34" customFormat="1" ht="19.5" customHeight="1">
      <c r="A113" s="88" t="s">
        <v>117</v>
      </c>
      <c r="B113" s="89">
        <v>3405</v>
      </c>
      <c r="C113" s="63">
        <v>524.3</v>
      </c>
      <c r="D113" s="63">
        <f>F113</f>
        <v>430</v>
      </c>
      <c r="E113" s="63">
        <v>441.7</v>
      </c>
      <c r="F113" s="63">
        <v>430</v>
      </c>
      <c r="G113" s="63">
        <f t="shared" si="5"/>
        <v>-11.699999999999989</v>
      </c>
      <c r="H113" s="65">
        <f t="shared" si="7"/>
        <v>97.35114330993888</v>
      </c>
    </row>
    <row r="114" spans="1:8" s="34" customFormat="1" ht="19.5" customHeight="1" hidden="1">
      <c r="A114" s="86"/>
      <c r="B114" s="90">
        <v>3030</v>
      </c>
      <c r="C114" s="52"/>
      <c r="D114" s="63">
        <f aca="true" t="shared" si="8" ref="D114:D119">F114</f>
        <v>0</v>
      </c>
      <c r="E114" s="52"/>
      <c r="F114" s="52"/>
      <c r="G114" s="63">
        <f t="shared" si="5"/>
        <v>0</v>
      </c>
      <c r="H114" s="65" t="e">
        <f t="shared" si="7"/>
        <v>#DIV/0!</v>
      </c>
    </row>
    <row r="115" spans="1:8" s="34" customFormat="1" ht="12.75" hidden="1">
      <c r="A115" s="86"/>
      <c r="B115" s="90">
        <v>3195</v>
      </c>
      <c r="C115" s="52"/>
      <c r="D115" s="63">
        <f t="shared" si="8"/>
        <v>0</v>
      </c>
      <c r="E115" s="52"/>
      <c r="F115" s="52"/>
      <c r="G115" s="63">
        <f t="shared" si="5"/>
        <v>0</v>
      </c>
      <c r="H115" s="65" t="e">
        <f t="shared" si="7"/>
        <v>#DIV/0!</v>
      </c>
    </row>
    <row r="116" spans="1:8" ht="12.75" hidden="1">
      <c r="A116" s="86"/>
      <c r="B116" s="90">
        <v>3295</v>
      </c>
      <c r="C116" s="52"/>
      <c r="D116" s="63">
        <f t="shared" si="8"/>
        <v>0</v>
      </c>
      <c r="E116" s="52"/>
      <c r="F116" s="52"/>
      <c r="G116" s="63">
        <f t="shared" si="5"/>
        <v>0</v>
      </c>
      <c r="H116" s="65" t="e">
        <f t="shared" si="7"/>
        <v>#DIV/0!</v>
      </c>
    </row>
    <row r="117" spans="1:8" s="34" customFormat="1" ht="12.75" hidden="1">
      <c r="A117" s="86"/>
      <c r="B117" s="89">
        <v>3395</v>
      </c>
      <c r="C117" s="52"/>
      <c r="D117" s="63">
        <f t="shared" si="8"/>
        <v>0</v>
      </c>
      <c r="E117" s="52"/>
      <c r="F117" s="52"/>
      <c r="G117" s="63">
        <f t="shared" si="5"/>
        <v>0</v>
      </c>
      <c r="H117" s="65" t="e">
        <f t="shared" si="7"/>
        <v>#DIV/0!</v>
      </c>
    </row>
    <row r="118" spans="1:8" s="34" customFormat="1" ht="12.75" hidden="1">
      <c r="A118" s="86"/>
      <c r="B118" s="89">
        <v>3410</v>
      </c>
      <c r="C118" s="52"/>
      <c r="D118" s="63">
        <f t="shared" si="8"/>
        <v>0</v>
      </c>
      <c r="E118" s="52"/>
      <c r="F118" s="52"/>
      <c r="G118" s="63">
        <f t="shared" si="5"/>
        <v>0</v>
      </c>
      <c r="H118" s="65" t="e">
        <f t="shared" si="7"/>
        <v>#DIV/0!</v>
      </c>
    </row>
    <row r="119" spans="1:8" s="34" customFormat="1" ht="24.75" customHeight="1">
      <c r="A119" s="91" t="s">
        <v>118</v>
      </c>
      <c r="B119" s="89">
        <v>3415</v>
      </c>
      <c r="C119" s="62">
        <v>503.3</v>
      </c>
      <c r="D119" s="63">
        <f t="shared" si="8"/>
        <v>1944.9</v>
      </c>
      <c r="E119" s="62">
        <v>441.7</v>
      </c>
      <c r="F119" s="62">
        <v>1944.9</v>
      </c>
      <c r="G119" s="63">
        <f t="shared" si="5"/>
        <v>1503.2</v>
      </c>
      <c r="H119" s="65">
        <f t="shared" si="7"/>
        <v>440.3214851709305</v>
      </c>
    </row>
    <row r="120" spans="1:8" s="34" customFormat="1" ht="37.5" customHeight="1">
      <c r="A120" s="92" t="s">
        <v>119</v>
      </c>
      <c r="B120" s="92"/>
      <c r="C120" s="92"/>
      <c r="D120" s="92"/>
      <c r="E120" s="92"/>
      <c r="F120" s="92"/>
      <c r="G120" s="92"/>
      <c r="H120" s="92"/>
    </row>
    <row r="121" spans="1:8" s="34" customFormat="1" ht="19.5" customHeight="1">
      <c r="A121" s="88" t="s">
        <v>120</v>
      </c>
      <c r="B121" s="93">
        <v>4000</v>
      </c>
      <c r="C121" s="63">
        <v>1709</v>
      </c>
      <c r="D121" s="63">
        <f>F121</f>
        <v>1426</v>
      </c>
      <c r="E121" s="63">
        <v>15453.5</v>
      </c>
      <c r="F121" s="63">
        <v>1426</v>
      </c>
      <c r="G121" s="84">
        <f>F121-E121</f>
        <v>-14027.5</v>
      </c>
      <c r="H121" s="65">
        <f t="shared" si="7"/>
        <v>9.227683049147442</v>
      </c>
    </row>
    <row r="122" spans="1:8" s="34" customFormat="1" ht="19.5" customHeight="1" hidden="1">
      <c r="A122" s="48"/>
      <c r="B122" s="94" t="s">
        <v>121</v>
      </c>
      <c r="C122" s="37"/>
      <c r="D122" s="63">
        <f aca="true" t="shared" si="9" ref="D122:D131">F122</f>
        <v>0</v>
      </c>
      <c r="E122" s="63">
        <v>1553.5</v>
      </c>
      <c r="F122" s="37"/>
      <c r="G122" s="84">
        <f t="shared" si="5"/>
        <v>-1553.5</v>
      </c>
      <c r="H122" s="65">
        <f t="shared" si="7"/>
        <v>0</v>
      </c>
    </row>
    <row r="123" spans="1:8" s="34" customFormat="1" ht="19.5" customHeight="1" hidden="1">
      <c r="A123" s="48"/>
      <c r="B123" s="94">
        <v>4020</v>
      </c>
      <c r="C123" s="37"/>
      <c r="D123" s="63">
        <f t="shared" si="9"/>
        <v>0</v>
      </c>
      <c r="E123" s="63">
        <v>1553.5</v>
      </c>
      <c r="F123" s="37"/>
      <c r="G123" s="84">
        <f t="shared" si="5"/>
        <v>-1553.5</v>
      </c>
      <c r="H123" s="65">
        <f t="shared" si="7"/>
        <v>0</v>
      </c>
    </row>
    <row r="124" spans="1:8" s="34" customFormat="1" ht="19.5" customHeight="1" hidden="1">
      <c r="A124" s="48"/>
      <c r="B124" s="94">
        <v>4030</v>
      </c>
      <c r="C124" s="37"/>
      <c r="D124" s="63">
        <f t="shared" si="9"/>
        <v>0</v>
      </c>
      <c r="E124" s="63">
        <v>1553.5</v>
      </c>
      <c r="F124" s="37"/>
      <c r="G124" s="84">
        <f t="shared" si="5"/>
        <v>-1553.5</v>
      </c>
      <c r="H124" s="65">
        <f t="shared" si="7"/>
        <v>0</v>
      </c>
    </row>
    <row r="125" spans="1:8" s="34" customFormat="1" ht="12.75" hidden="1">
      <c r="A125" s="48"/>
      <c r="B125" s="94">
        <v>4040</v>
      </c>
      <c r="C125" s="37"/>
      <c r="D125" s="63">
        <f t="shared" si="9"/>
        <v>0</v>
      </c>
      <c r="E125" s="63">
        <v>1553.5</v>
      </c>
      <c r="F125" s="37"/>
      <c r="G125" s="84">
        <f t="shared" si="5"/>
        <v>-1553.5</v>
      </c>
      <c r="H125" s="65">
        <f t="shared" si="7"/>
        <v>0</v>
      </c>
    </row>
    <row r="126" spans="1:8" s="34" customFormat="1" ht="12.75" hidden="1">
      <c r="A126" s="48"/>
      <c r="B126" s="94">
        <v>4050</v>
      </c>
      <c r="C126" s="37"/>
      <c r="D126" s="63">
        <f t="shared" si="9"/>
        <v>0</v>
      </c>
      <c r="E126" s="63">
        <v>1553.5</v>
      </c>
      <c r="F126" s="37"/>
      <c r="G126" s="84">
        <f t="shared" si="5"/>
        <v>-1553.5</v>
      </c>
      <c r="H126" s="65">
        <f t="shared" si="7"/>
        <v>0</v>
      </c>
    </row>
    <row r="127" spans="1:8" s="34" customFormat="1" ht="12.75" hidden="1">
      <c r="A127" s="48"/>
      <c r="B127" s="94">
        <v>4060</v>
      </c>
      <c r="C127" s="37"/>
      <c r="D127" s="63">
        <f t="shared" si="9"/>
        <v>0</v>
      </c>
      <c r="E127" s="63">
        <v>1553.5</v>
      </c>
      <c r="F127" s="37"/>
      <c r="G127" s="84">
        <f t="shared" si="5"/>
        <v>-1553.5</v>
      </c>
      <c r="H127" s="65">
        <f t="shared" si="7"/>
        <v>0</v>
      </c>
    </row>
    <row r="128" spans="1:8" s="34" customFormat="1" ht="19.5" customHeight="1">
      <c r="A128" s="58" t="s">
        <v>122</v>
      </c>
      <c r="B128" s="93">
        <v>4000</v>
      </c>
      <c r="C128" s="63">
        <v>1709</v>
      </c>
      <c r="D128" s="63">
        <f t="shared" si="9"/>
        <v>1426</v>
      </c>
      <c r="E128" s="63">
        <v>15453.5</v>
      </c>
      <c r="F128" s="63">
        <v>1426</v>
      </c>
      <c r="G128" s="84">
        <f t="shared" si="5"/>
        <v>-14027.5</v>
      </c>
      <c r="H128" s="65">
        <f t="shared" si="7"/>
        <v>9.227683049147442</v>
      </c>
    </row>
    <row r="129" spans="1:8" s="34" customFormat="1" ht="19.5" customHeight="1">
      <c r="A129" s="78" t="s">
        <v>123</v>
      </c>
      <c r="B129" s="93" t="s">
        <v>124</v>
      </c>
      <c r="C129" s="63">
        <v>0</v>
      </c>
      <c r="D129" s="63">
        <f t="shared" si="9"/>
        <v>0</v>
      </c>
      <c r="E129" s="63">
        <v>0</v>
      </c>
      <c r="F129" s="63">
        <v>0</v>
      </c>
      <c r="G129" s="95">
        <f t="shared" si="5"/>
        <v>0</v>
      </c>
      <c r="H129" s="95">
        <f t="shared" si="5"/>
        <v>0</v>
      </c>
    </row>
    <row r="130" spans="1:8" s="34" customFormat="1" ht="19.5" customHeight="1">
      <c r="A130" s="78" t="s">
        <v>125</v>
      </c>
      <c r="B130" s="93" t="s">
        <v>126</v>
      </c>
      <c r="C130" s="63">
        <v>0</v>
      </c>
      <c r="D130" s="63">
        <f t="shared" si="9"/>
        <v>244</v>
      </c>
      <c r="E130" s="63">
        <v>13900</v>
      </c>
      <c r="F130" s="63">
        <v>244</v>
      </c>
      <c r="G130" s="85">
        <f t="shared" si="5"/>
        <v>-13656</v>
      </c>
      <c r="H130" s="95">
        <f t="shared" si="5"/>
        <v>-13900</v>
      </c>
    </row>
    <row r="131" spans="1:8" s="34" customFormat="1" ht="19.5" customHeight="1">
      <c r="A131" s="78" t="s">
        <v>127</v>
      </c>
      <c r="B131" s="93" t="s">
        <v>128</v>
      </c>
      <c r="C131" s="63">
        <v>1709</v>
      </c>
      <c r="D131" s="63">
        <f t="shared" si="9"/>
        <v>1182</v>
      </c>
      <c r="E131" s="63">
        <v>1553.5</v>
      </c>
      <c r="F131" s="63">
        <v>1182</v>
      </c>
      <c r="G131" s="84">
        <f t="shared" si="5"/>
        <v>-371.5</v>
      </c>
      <c r="H131" s="65">
        <f t="shared" si="7"/>
        <v>76.08625683939492</v>
      </c>
    </row>
    <row r="132" spans="1:8" s="34" customFormat="1" ht="24" customHeight="1">
      <c r="A132" s="96" t="s">
        <v>129</v>
      </c>
      <c r="B132" s="97" t="s">
        <v>130</v>
      </c>
      <c r="C132" s="63">
        <v>0</v>
      </c>
      <c r="D132" s="98">
        <v>0</v>
      </c>
      <c r="E132" s="98">
        <v>0</v>
      </c>
      <c r="F132" s="98">
        <v>0</v>
      </c>
      <c r="G132" s="52">
        <f t="shared" si="5"/>
        <v>0</v>
      </c>
      <c r="H132" s="52">
        <f t="shared" si="5"/>
        <v>0</v>
      </c>
    </row>
    <row r="133" spans="1:8" s="34" customFormat="1" ht="19.5" customHeight="1">
      <c r="A133" s="99" t="s">
        <v>131</v>
      </c>
      <c r="B133" s="99"/>
      <c r="C133" s="99"/>
      <c r="D133" s="99"/>
      <c r="E133" s="99"/>
      <c r="F133" s="99"/>
      <c r="G133" s="99"/>
      <c r="H133" s="99"/>
    </row>
    <row r="134" spans="1:8" s="34" customFormat="1" ht="38.25" customHeight="1">
      <c r="A134" s="100" t="s">
        <v>132</v>
      </c>
      <c r="B134" s="76">
        <v>5040</v>
      </c>
      <c r="C134" s="101">
        <f>C63/C67*100</f>
        <v>-7.025844983264904</v>
      </c>
      <c r="D134" s="49">
        <f>D63/D67*100</f>
        <v>-1.9803858780338686</v>
      </c>
      <c r="E134" s="101">
        <f>E63/E67*100</f>
        <v>-2.9931542294441855</v>
      </c>
      <c r="F134" s="49">
        <f>F63/F67*100</f>
        <v>-1.9803858780338686</v>
      </c>
      <c r="G134" s="102">
        <f t="shared" si="5"/>
        <v>1.012768351410317</v>
      </c>
      <c r="H134" s="56">
        <f t="shared" si="7"/>
        <v>66.16384343153666</v>
      </c>
    </row>
    <row r="135" spans="1:8" s="34" customFormat="1" ht="12.75" hidden="1">
      <c r="A135" s="103"/>
      <c r="B135" s="76">
        <v>5020</v>
      </c>
      <c r="C135" s="104"/>
      <c r="D135" s="104"/>
      <c r="E135" s="104"/>
      <c r="F135" s="104"/>
      <c r="G135" s="105"/>
      <c r="H135" s="106"/>
    </row>
    <row r="136" spans="1:8" s="34" customFormat="1" ht="12.75" hidden="1">
      <c r="A136" s="107"/>
      <c r="B136" s="13">
        <v>5030</v>
      </c>
      <c r="C136" s="105"/>
      <c r="D136" s="105"/>
      <c r="E136" s="105"/>
      <c r="F136" s="105"/>
      <c r="G136" s="105"/>
      <c r="H136" s="106"/>
    </row>
    <row r="137" spans="1:8" s="34" customFormat="1" ht="12.75" hidden="1">
      <c r="A137" s="108"/>
      <c r="B137" s="109">
        <v>5110</v>
      </c>
      <c r="C137" s="110"/>
      <c r="D137" s="110"/>
      <c r="E137" s="110"/>
      <c r="F137" s="110"/>
      <c r="G137" s="105"/>
      <c r="H137" s="106"/>
    </row>
    <row r="138" spans="1:8" s="34" customFormat="1" ht="21.75" customHeight="1" hidden="1">
      <c r="A138" s="111"/>
      <c r="B138" s="112">
        <v>5220</v>
      </c>
      <c r="C138" s="113"/>
      <c r="D138" s="113"/>
      <c r="E138" s="113"/>
      <c r="F138" s="113"/>
      <c r="G138" s="113"/>
      <c r="H138" s="114"/>
    </row>
    <row r="139" spans="1:8" s="34" customFormat="1" ht="32.25" customHeight="1">
      <c r="A139" s="33" t="s">
        <v>133</v>
      </c>
      <c r="B139" s="33"/>
      <c r="C139" s="33"/>
      <c r="D139" s="33"/>
      <c r="E139" s="33"/>
      <c r="F139" s="33"/>
      <c r="G139" s="33"/>
      <c r="H139" s="33"/>
    </row>
    <row r="140" spans="1:8" s="34" customFormat="1" ht="23.25" customHeight="1">
      <c r="A140" s="100" t="s">
        <v>134</v>
      </c>
      <c r="B140" s="76">
        <v>6000</v>
      </c>
      <c r="C140" s="63">
        <v>268672.1</v>
      </c>
      <c r="D140" s="63">
        <f>F140</f>
        <v>253475.6</v>
      </c>
      <c r="E140" s="63">
        <v>257536.3</v>
      </c>
      <c r="F140" s="63">
        <v>253475.6</v>
      </c>
      <c r="G140" s="63">
        <f aca="true" t="shared" si="10" ref="G140:G152">F140-E140</f>
        <v>-4060.6999999999825</v>
      </c>
      <c r="H140" s="45">
        <f aca="true" t="shared" si="11" ref="H140:H149">F140/E140*100</f>
        <v>98.42325140184123</v>
      </c>
    </row>
    <row r="141" spans="1:8" s="34" customFormat="1" ht="32.25" customHeight="1">
      <c r="A141" s="100" t="s">
        <v>135</v>
      </c>
      <c r="B141" s="76">
        <v>6001</v>
      </c>
      <c r="C141" s="82">
        <f>C142-C143</f>
        <v>268672.1</v>
      </c>
      <c r="D141" s="82">
        <f>D142-D143</f>
        <v>253475.59999999998</v>
      </c>
      <c r="E141" s="82">
        <f>E142-E143</f>
        <v>257536.29999999993</v>
      </c>
      <c r="F141" s="82">
        <f>F142-F143</f>
        <v>253475.59999999998</v>
      </c>
      <c r="G141" s="37">
        <f t="shared" si="10"/>
        <v>-4060.6999999999534</v>
      </c>
      <c r="H141" s="56">
        <f t="shared" si="11"/>
        <v>98.42325140184124</v>
      </c>
    </row>
    <row r="142" spans="1:8" s="34" customFormat="1" ht="30.75" customHeight="1">
      <c r="A142" s="100" t="s">
        <v>136</v>
      </c>
      <c r="B142" s="76">
        <v>6002</v>
      </c>
      <c r="C142" s="37">
        <v>1193905.2</v>
      </c>
      <c r="D142" s="37">
        <f>F142</f>
        <v>1197104.7</v>
      </c>
      <c r="E142" s="37">
        <v>1196571.4</v>
      </c>
      <c r="F142" s="37">
        <v>1197104.7</v>
      </c>
      <c r="G142" s="38">
        <f t="shared" si="10"/>
        <v>533.3000000000466</v>
      </c>
      <c r="H142" s="56">
        <f t="shared" si="11"/>
        <v>100.04456900774998</v>
      </c>
    </row>
    <row r="143" spans="1:8" s="34" customFormat="1" ht="30" customHeight="1">
      <c r="A143" s="100" t="s">
        <v>137</v>
      </c>
      <c r="B143" s="76">
        <v>6003</v>
      </c>
      <c r="C143" s="37">
        <v>925233.1</v>
      </c>
      <c r="D143" s="37">
        <f aca="true" t="shared" si="12" ref="D143:D148">F143</f>
        <v>943629.1</v>
      </c>
      <c r="E143" s="37">
        <v>939035.1</v>
      </c>
      <c r="F143" s="37">
        <v>943629.1</v>
      </c>
      <c r="G143" s="38">
        <f t="shared" si="10"/>
        <v>4594</v>
      </c>
      <c r="H143" s="56">
        <f t="shared" si="11"/>
        <v>100.489225589118</v>
      </c>
    </row>
    <row r="144" spans="1:8" s="34" customFormat="1" ht="30" customHeight="1">
      <c r="A144" s="86" t="s">
        <v>138</v>
      </c>
      <c r="B144" s="13">
        <v>6010</v>
      </c>
      <c r="C144" s="37">
        <v>243934</v>
      </c>
      <c r="D144" s="37">
        <f t="shared" si="12"/>
        <v>344731.6</v>
      </c>
      <c r="E144" s="37">
        <v>318383.8</v>
      </c>
      <c r="F144" s="37">
        <v>344731.6</v>
      </c>
      <c r="G144" s="37">
        <f t="shared" si="10"/>
        <v>26347.79999999999</v>
      </c>
      <c r="H144" s="56">
        <f t="shared" si="11"/>
        <v>108.27548386569919</v>
      </c>
    </row>
    <row r="145" spans="1:8" s="34" customFormat="1" ht="22.5" customHeight="1">
      <c r="A145" s="86" t="s">
        <v>139</v>
      </c>
      <c r="B145" s="13">
        <v>6011</v>
      </c>
      <c r="C145" s="37">
        <v>503.3</v>
      </c>
      <c r="D145" s="37">
        <f t="shared" si="12"/>
        <v>1944.9</v>
      </c>
      <c r="E145" s="37">
        <v>441.7</v>
      </c>
      <c r="F145" s="37">
        <v>1944.9</v>
      </c>
      <c r="G145" s="37">
        <f t="shared" si="10"/>
        <v>1503.2</v>
      </c>
      <c r="H145" s="56">
        <f t="shared" si="11"/>
        <v>440.3214851709305</v>
      </c>
    </row>
    <row r="146" spans="1:8" s="34" customFormat="1" ht="24" customHeight="1">
      <c r="A146" s="58" t="s">
        <v>140</v>
      </c>
      <c r="B146" s="13">
        <v>6020</v>
      </c>
      <c r="C146" s="63">
        <v>512606.1</v>
      </c>
      <c r="D146" s="63">
        <f t="shared" si="12"/>
        <v>598207.2</v>
      </c>
      <c r="E146" s="63">
        <v>575920.1</v>
      </c>
      <c r="F146" s="63">
        <v>598207.2</v>
      </c>
      <c r="G146" s="63">
        <f t="shared" si="10"/>
        <v>22287.099999999977</v>
      </c>
      <c r="H146" s="45">
        <f t="shared" si="11"/>
        <v>103.86982499829402</v>
      </c>
    </row>
    <row r="147" spans="1:8" s="34" customFormat="1" ht="24" customHeight="1">
      <c r="A147" s="86" t="s">
        <v>141</v>
      </c>
      <c r="B147" s="13">
        <v>6030</v>
      </c>
      <c r="C147" s="37">
        <v>6374.1</v>
      </c>
      <c r="D147" s="37">
        <f t="shared" si="12"/>
        <v>7608.3</v>
      </c>
      <c r="E147" s="37">
        <v>8309.3</v>
      </c>
      <c r="F147" s="37">
        <v>7608.3</v>
      </c>
      <c r="G147" s="63">
        <f t="shared" si="10"/>
        <v>-700.9999999999991</v>
      </c>
      <c r="H147" s="56">
        <f t="shared" si="11"/>
        <v>91.5636696231933</v>
      </c>
    </row>
    <row r="148" spans="1:8" s="34" customFormat="1" ht="34.5" customHeight="1">
      <c r="A148" s="86" t="s">
        <v>142</v>
      </c>
      <c r="B148" s="13">
        <v>6040</v>
      </c>
      <c r="C148" s="37">
        <v>254552.1</v>
      </c>
      <c r="D148" s="37">
        <f t="shared" si="12"/>
        <v>350692.5</v>
      </c>
      <c r="E148" s="37">
        <v>328954.2</v>
      </c>
      <c r="F148" s="37">
        <v>350692.5</v>
      </c>
      <c r="G148" s="37">
        <f t="shared" si="10"/>
        <v>21738.29999999999</v>
      </c>
      <c r="H148" s="56">
        <f t="shared" si="11"/>
        <v>106.60830595870185</v>
      </c>
    </row>
    <row r="149" spans="1:8" s="34" customFormat="1" ht="27.75" customHeight="1">
      <c r="A149" s="58" t="s">
        <v>143</v>
      </c>
      <c r="B149" s="13">
        <v>6050</v>
      </c>
      <c r="C149" s="62">
        <f>SUM(C147:C148)</f>
        <v>260926.2</v>
      </c>
      <c r="D149" s="62">
        <f>SUM(D147:D148)</f>
        <v>358300.8</v>
      </c>
      <c r="E149" s="62">
        <f>SUM(E147:E148)</f>
        <v>337263.5</v>
      </c>
      <c r="F149" s="62">
        <f>SUM(F147:F148)</f>
        <v>358300.8</v>
      </c>
      <c r="G149" s="63">
        <f t="shared" si="10"/>
        <v>21037.29999999999</v>
      </c>
      <c r="H149" s="45">
        <f t="shared" si="11"/>
        <v>106.23764504608415</v>
      </c>
    </row>
    <row r="150" spans="1:8" s="34" customFormat="1" ht="19.5" customHeight="1">
      <c r="A150" s="86" t="s">
        <v>144</v>
      </c>
      <c r="B150" s="13">
        <v>6060</v>
      </c>
      <c r="C150" s="37">
        <v>0</v>
      </c>
      <c r="D150" s="37">
        <v>0</v>
      </c>
      <c r="E150" s="37">
        <v>0</v>
      </c>
      <c r="F150" s="37">
        <v>0</v>
      </c>
      <c r="G150" s="52">
        <f t="shared" si="10"/>
        <v>0</v>
      </c>
      <c r="H150" s="54">
        <f>G150-F150</f>
        <v>0</v>
      </c>
    </row>
    <row r="151" spans="1:8" s="34" customFormat="1" ht="12.75">
      <c r="A151" s="86" t="s">
        <v>145</v>
      </c>
      <c r="B151" s="13">
        <v>6070</v>
      </c>
      <c r="C151" s="37">
        <v>0</v>
      </c>
      <c r="D151" s="37">
        <v>0</v>
      </c>
      <c r="E151" s="37">
        <v>0</v>
      </c>
      <c r="F151" s="37">
        <v>0</v>
      </c>
      <c r="G151" s="52">
        <f t="shared" si="10"/>
        <v>0</v>
      </c>
      <c r="H151" s="54">
        <f>G151-F151</f>
        <v>0</v>
      </c>
    </row>
    <row r="152" spans="1:11" s="34" customFormat="1" ht="35.25" customHeight="1">
      <c r="A152" s="58" t="s">
        <v>146</v>
      </c>
      <c r="B152" s="13">
        <v>6080</v>
      </c>
      <c r="C152" s="63">
        <v>251679.9</v>
      </c>
      <c r="D152" s="63">
        <f>F152</f>
        <v>239906.4</v>
      </c>
      <c r="E152" s="63">
        <v>238656.6</v>
      </c>
      <c r="F152" s="63">
        <v>239906.4</v>
      </c>
      <c r="G152" s="84">
        <f t="shared" si="10"/>
        <v>1249.7999999999884</v>
      </c>
      <c r="H152" s="45">
        <f>F152/E152*100</f>
        <v>100.52368130611096</v>
      </c>
      <c r="K152" s="34" t="s">
        <v>147</v>
      </c>
    </row>
    <row r="153" spans="1:8" s="34" customFormat="1" ht="19.5" customHeight="1">
      <c r="A153" s="115" t="s">
        <v>148</v>
      </c>
      <c r="B153" s="115"/>
      <c r="C153" s="115"/>
      <c r="D153" s="115"/>
      <c r="E153" s="115"/>
      <c r="F153" s="115"/>
      <c r="G153" s="115"/>
      <c r="H153" s="115"/>
    </row>
    <row r="154" spans="1:8" s="34" customFormat="1" ht="19.5" customHeight="1">
      <c r="A154" s="88" t="s">
        <v>149</v>
      </c>
      <c r="B154" s="116" t="s">
        <v>150</v>
      </c>
      <c r="C154" s="117">
        <v>0</v>
      </c>
      <c r="D154" s="117">
        <v>0</v>
      </c>
      <c r="E154" s="117">
        <v>0</v>
      </c>
      <c r="F154" s="117">
        <v>0</v>
      </c>
      <c r="G154" s="118">
        <f aca="true" t="shared" si="13" ref="G154:H161">F154-E154</f>
        <v>0</v>
      </c>
      <c r="H154" s="118">
        <f t="shared" si="13"/>
        <v>0</v>
      </c>
    </row>
    <row r="155" spans="1:8" s="34" customFormat="1" ht="19.5" customHeight="1">
      <c r="A155" s="86" t="s">
        <v>151</v>
      </c>
      <c r="B155" s="119" t="s">
        <v>152</v>
      </c>
      <c r="C155" s="117">
        <v>0</v>
      </c>
      <c r="D155" s="117">
        <v>0</v>
      </c>
      <c r="E155" s="117">
        <v>0</v>
      </c>
      <c r="F155" s="117">
        <v>0</v>
      </c>
      <c r="G155" s="118">
        <f t="shared" si="13"/>
        <v>0</v>
      </c>
      <c r="H155" s="118">
        <f t="shared" si="13"/>
        <v>0</v>
      </c>
    </row>
    <row r="156" spans="1:8" s="34" customFormat="1" ht="19.5" customHeight="1">
      <c r="A156" s="86" t="s">
        <v>153</v>
      </c>
      <c r="B156" s="119" t="s">
        <v>154</v>
      </c>
      <c r="C156" s="117">
        <v>0</v>
      </c>
      <c r="D156" s="117">
        <v>0</v>
      </c>
      <c r="E156" s="117">
        <v>0</v>
      </c>
      <c r="F156" s="117">
        <v>0</v>
      </c>
      <c r="G156" s="118">
        <f t="shared" si="13"/>
        <v>0</v>
      </c>
      <c r="H156" s="118">
        <f t="shared" si="13"/>
        <v>0</v>
      </c>
    </row>
    <row r="157" spans="1:8" s="34" customFormat="1" ht="19.5" customHeight="1">
      <c r="A157" s="86" t="s">
        <v>155</v>
      </c>
      <c r="B157" s="119" t="s">
        <v>156</v>
      </c>
      <c r="C157" s="117">
        <v>0</v>
      </c>
      <c r="D157" s="117">
        <v>0</v>
      </c>
      <c r="E157" s="117">
        <v>0</v>
      </c>
      <c r="F157" s="117">
        <v>0</v>
      </c>
      <c r="G157" s="118">
        <f t="shared" si="13"/>
        <v>0</v>
      </c>
      <c r="H157" s="118">
        <f t="shared" si="13"/>
        <v>0</v>
      </c>
    </row>
    <row r="158" spans="1:8" s="34" customFormat="1" ht="19.5" customHeight="1">
      <c r="A158" s="58" t="s">
        <v>157</v>
      </c>
      <c r="B158" s="119" t="s">
        <v>158</v>
      </c>
      <c r="C158" s="117">
        <v>0</v>
      </c>
      <c r="D158" s="117">
        <v>0</v>
      </c>
      <c r="E158" s="117">
        <v>0</v>
      </c>
      <c r="F158" s="117">
        <v>0</v>
      </c>
      <c r="G158" s="118">
        <f t="shared" si="13"/>
        <v>0</v>
      </c>
      <c r="H158" s="118">
        <f t="shared" si="13"/>
        <v>0</v>
      </c>
    </row>
    <row r="159" spans="1:8" s="34" customFormat="1" ht="19.5" customHeight="1">
      <c r="A159" s="86" t="s">
        <v>151</v>
      </c>
      <c r="B159" s="119" t="s">
        <v>159</v>
      </c>
      <c r="C159" s="117">
        <v>0</v>
      </c>
      <c r="D159" s="117">
        <v>0</v>
      </c>
      <c r="E159" s="117">
        <v>0</v>
      </c>
      <c r="F159" s="117">
        <v>0</v>
      </c>
      <c r="G159" s="118">
        <f t="shared" si="13"/>
        <v>0</v>
      </c>
      <c r="H159" s="118">
        <f t="shared" si="13"/>
        <v>0</v>
      </c>
    </row>
    <row r="160" spans="1:8" s="34" customFormat="1" ht="19.5" customHeight="1">
      <c r="A160" s="86" t="s">
        <v>153</v>
      </c>
      <c r="B160" s="119" t="s">
        <v>160</v>
      </c>
      <c r="C160" s="117">
        <v>0</v>
      </c>
      <c r="D160" s="117">
        <v>0</v>
      </c>
      <c r="E160" s="117">
        <v>0</v>
      </c>
      <c r="F160" s="117">
        <v>0</v>
      </c>
      <c r="G160" s="118">
        <f t="shared" si="13"/>
        <v>0</v>
      </c>
      <c r="H160" s="118">
        <f t="shared" si="13"/>
        <v>0</v>
      </c>
    </row>
    <row r="161" spans="1:8" s="34" customFormat="1" ht="19.5" customHeight="1">
      <c r="A161" s="120" t="s">
        <v>155</v>
      </c>
      <c r="B161" s="121" t="s">
        <v>161</v>
      </c>
      <c r="C161" s="117">
        <v>0</v>
      </c>
      <c r="D161" s="117">
        <v>0</v>
      </c>
      <c r="E161" s="117">
        <v>0</v>
      </c>
      <c r="F161" s="117">
        <v>0</v>
      </c>
      <c r="G161" s="118">
        <f t="shared" si="13"/>
        <v>0</v>
      </c>
      <c r="H161" s="118">
        <f t="shared" si="13"/>
        <v>0</v>
      </c>
    </row>
    <row r="162" spans="1:8" s="34" customFormat="1" ht="36" customHeight="1">
      <c r="A162" s="33" t="s">
        <v>162</v>
      </c>
      <c r="B162" s="33"/>
      <c r="C162" s="33"/>
      <c r="D162" s="33"/>
      <c r="E162" s="33"/>
      <c r="F162" s="33"/>
      <c r="G162" s="33"/>
      <c r="H162" s="33"/>
    </row>
    <row r="163" spans="1:8" s="34" customFormat="1" ht="60.75" customHeight="1">
      <c r="A163" s="58" t="s">
        <v>163</v>
      </c>
      <c r="B163" s="119" t="s">
        <v>164</v>
      </c>
      <c r="C163" s="122">
        <v>1754</v>
      </c>
      <c r="D163" s="122">
        <f>F163</f>
        <v>1721</v>
      </c>
      <c r="E163" s="122">
        <f>E164+E165+E166</f>
        <v>1882</v>
      </c>
      <c r="F163" s="122">
        <v>1721</v>
      </c>
      <c r="G163" s="84">
        <f>F163-E163</f>
        <v>-161</v>
      </c>
      <c r="H163" s="65">
        <f aca="true" t="shared" si="14" ref="H163:H171">F163/E163*100</f>
        <v>91.44527098831031</v>
      </c>
    </row>
    <row r="164" spans="1:8" s="34" customFormat="1" ht="30.75" customHeight="1">
      <c r="A164" s="48" t="s">
        <v>165</v>
      </c>
      <c r="B164" s="119" t="s">
        <v>166</v>
      </c>
      <c r="C164" s="123">
        <v>1</v>
      </c>
      <c r="D164" s="124">
        <f aca="true" t="shared" si="15" ref="D164:D173">F164</f>
        <v>1</v>
      </c>
      <c r="E164" s="123">
        <v>1</v>
      </c>
      <c r="F164" s="123">
        <v>1</v>
      </c>
      <c r="G164" s="38">
        <f aca="true" t="shared" si="16" ref="G164:G171">F164-E164</f>
        <v>0</v>
      </c>
      <c r="H164" s="39">
        <f t="shared" si="14"/>
        <v>100</v>
      </c>
    </row>
    <row r="165" spans="1:8" s="34" customFormat="1" ht="21" customHeight="1">
      <c r="A165" s="48" t="s">
        <v>167</v>
      </c>
      <c r="B165" s="119" t="s">
        <v>168</v>
      </c>
      <c r="C165" s="123">
        <v>380</v>
      </c>
      <c r="D165" s="124">
        <f t="shared" si="15"/>
        <v>385</v>
      </c>
      <c r="E165" s="123">
        <v>379</v>
      </c>
      <c r="F165" s="123">
        <v>385</v>
      </c>
      <c r="G165" s="38">
        <f t="shared" si="16"/>
        <v>6</v>
      </c>
      <c r="H165" s="39">
        <f t="shared" si="14"/>
        <v>101.58311345646437</v>
      </c>
    </row>
    <row r="166" spans="1:8" s="34" customFormat="1" ht="25.5" customHeight="1">
      <c r="A166" s="48" t="s">
        <v>169</v>
      </c>
      <c r="B166" s="119" t="s">
        <v>170</v>
      </c>
      <c r="C166" s="123">
        <v>1373</v>
      </c>
      <c r="D166" s="124">
        <f t="shared" si="15"/>
        <v>1335</v>
      </c>
      <c r="E166" s="123">
        <v>1502</v>
      </c>
      <c r="F166" s="123">
        <v>1335</v>
      </c>
      <c r="G166" s="38">
        <f t="shared" si="16"/>
        <v>-167</v>
      </c>
      <c r="H166" s="39">
        <f t="shared" si="14"/>
        <v>88.8814913448735</v>
      </c>
    </row>
    <row r="167" spans="1:8" s="34" customFormat="1" ht="36.75" customHeight="1">
      <c r="A167" s="58" t="s">
        <v>88</v>
      </c>
      <c r="B167" s="119" t="s">
        <v>171</v>
      </c>
      <c r="C167" s="73">
        <v>70524.1</v>
      </c>
      <c r="D167" s="125">
        <f t="shared" si="15"/>
        <v>88143.9</v>
      </c>
      <c r="E167" s="73">
        <v>87560.5</v>
      </c>
      <c r="F167" s="73">
        <v>88143.9</v>
      </c>
      <c r="G167" s="84">
        <f t="shared" si="16"/>
        <v>583.3999999999942</v>
      </c>
      <c r="H167" s="65">
        <f t="shared" si="14"/>
        <v>100.66628217061347</v>
      </c>
    </row>
    <row r="168" spans="1:8" s="34" customFormat="1" ht="12.75">
      <c r="A168" s="58" t="s">
        <v>172</v>
      </c>
      <c r="B168" s="119" t="s">
        <v>173</v>
      </c>
      <c r="C168" s="126">
        <v>6701.3</v>
      </c>
      <c r="D168" s="127">
        <f t="shared" si="15"/>
        <v>8536.1</v>
      </c>
      <c r="E168" s="126">
        <v>7754.2</v>
      </c>
      <c r="F168" s="126">
        <v>8536.1</v>
      </c>
      <c r="G168" s="84">
        <f t="shared" si="16"/>
        <v>781.9000000000005</v>
      </c>
      <c r="H168" s="65">
        <f t="shared" si="14"/>
        <v>110.08356761496995</v>
      </c>
    </row>
    <row r="169" spans="1:8" s="34" customFormat="1" ht="24" customHeight="1">
      <c r="A169" s="48" t="s">
        <v>165</v>
      </c>
      <c r="B169" s="119" t="s">
        <v>174</v>
      </c>
      <c r="C169" s="128">
        <v>21632</v>
      </c>
      <c r="D169" s="127">
        <f t="shared" si="15"/>
        <v>31070.6</v>
      </c>
      <c r="E169" s="126">
        <v>30107.2</v>
      </c>
      <c r="F169" s="63">
        <v>31070.6</v>
      </c>
      <c r="G169" s="38">
        <f t="shared" si="16"/>
        <v>963.3999999999978</v>
      </c>
      <c r="H169" s="39">
        <f t="shared" si="14"/>
        <v>103.19989902747515</v>
      </c>
    </row>
    <row r="170" spans="1:8" s="34" customFormat="1" ht="27" customHeight="1">
      <c r="A170" s="48" t="s">
        <v>167</v>
      </c>
      <c r="B170" s="119" t="s">
        <v>175</v>
      </c>
      <c r="C170" s="129">
        <v>7087.08</v>
      </c>
      <c r="D170" s="130">
        <f t="shared" si="15"/>
        <v>9058</v>
      </c>
      <c r="E170" s="131">
        <v>8228.29</v>
      </c>
      <c r="F170" s="129">
        <v>9058</v>
      </c>
      <c r="G170" s="38">
        <f t="shared" si="16"/>
        <v>829.7099999999991</v>
      </c>
      <c r="H170" s="39">
        <f t="shared" si="14"/>
        <v>110.08362612401848</v>
      </c>
    </row>
    <row r="171" spans="1:8" s="34" customFormat="1" ht="24" customHeight="1">
      <c r="A171" s="48" t="s">
        <v>169</v>
      </c>
      <c r="B171" s="119" t="s">
        <v>176</v>
      </c>
      <c r="C171" s="129">
        <v>6145.77</v>
      </c>
      <c r="D171" s="130">
        <f t="shared" si="15"/>
        <v>8368.7</v>
      </c>
      <c r="E171" s="131">
        <v>7602.13</v>
      </c>
      <c r="F171" s="129">
        <v>8368.7</v>
      </c>
      <c r="G171" s="38">
        <f t="shared" si="16"/>
        <v>766.5700000000006</v>
      </c>
      <c r="H171" s="39">
        <f t="shared" si="14"/>
        <v>110.08362130087225</v>
      </c>
    </row>
    <row r="172" spans="1:8" s="34" customFormat="1" ht="19.5" customHeight="1" hidden="1">
      <c r="A172" s="132"/>
      <c r="B172" s="133"/>
      <c r="C172" s="134"/>
      <c r="D172" s="122">
        <f t="shared" si="15"/>
        <v>0</v>
      </c>
      <c r="E172" s="135"/>
      <c r="F172" s="135"/>
      <c r="G172" s="135"/>
      <c r="H172" s="136"/>
    </row>
    <row r="173" spans="1:8" s="34" customFormat="1" ht="19.5" customHeight="1" hidden="1">
      <c r="A173" s="132"/>
      <c r="B173" s="137"/>
      <c r="C173" s="134"/>
      <c r="D173" s="122">
        <f t="shared" si="15"/>
        <v>0</v>
      </c>
      <c r="E173" s="135"/>
      <c r="F173" s="135"/>
      <c r="G173" s="135"/>
      <c r="H173" s="136"/>
    </row>
    <row r="174" ht="12.75">
      <c r="A174" s="138"/>
    </row>
    <row r="175" spans="1:8" ht="25.5" customHeight="1">
      <c r="A175" s="139" t="s">
        <v>177</v>
      </c>
      <c r="B175" s="140"/>
      <c r="C175" s="141"/>
      <c r="D175" s="141"/>
      <c r="E175" s="141"/>
      <c r="F175" s="141"/>
      <c r="G175" s="23" t="s">
        <v>178</v>
      </c>
      <c r="H175" s="23"/>
    </row>
    <row r="176" spans="1:9" s="144" customFormat="1" ht="19.5" customHeight="1">
      <c r="A176" s="142" t="s">
        <v>179</v>
      </c>
      <c r="B176" s="1"/>
      <c r="C176" s="2" t="s">
        <v>180</v>
      </c>
      <c r="D176" s="2"/>
      <c r="E176" s="2"/>
      <c r="F176" s="2"/>
      <c r="G176" s="143" t="s">
        <v>181</v>
      </c>
      <c r="H176" s="143"/>
      <c r="I176" s="7"/>
    </row>
    <row r="177" spans="1:8" ht="12.75">
      <c r="A177" s="145"/>
      <c r="G177" s="143"/>
      <c r="H177" s="143"/>
    </row>
    <row r="178" spans="1:8" ht="25.5" customHeight="1">
      <c r="A178" s="146" t="s">
        <v>182</v>
      </c>
      <c r="B178" s="140"/>
      <c r="C178" s="141" t="s">
        <v>183</v>
      </c>
      <c r="D178" s="141"/>
      <c r="E178" s="141"/>
      <c r="F178" s="141"/>
      <c r="G178" s="23" t="s">
        <v>184</v>
      </c>
      <c r="H178" s="23"/>
    </row>
    <row r="179" spans="1:8" ht="12.75">
      <c r="A179" s="145"/>
      <c r="B179" s="140"/>
      <c r="C179" s="140" t="s">
        <v>180</v>
      </c>
      <c r="D179" s="140"/>
      <c r="E179" s="140"/>
      <c r="F179" s="140"/>
      <c r="G179" s="143"/>
      <c r="H179" s="143"/>
    </row>
    <row r="180" spans="1:8" ht="12.75">
      <c r="A180" s="145"/>
      <c r="G180" s="143"/>
      <c r="H180" s="143"/>
    </row>
    <row r="181" spans="1:8" ht="18.75" customHeight="1">
      <c r="A181" s="146" t="s">
        <v>185</v>
      </c>
      <c r="B181" s="140"/>
      <c r="C181" s="141" t="s">
        <v>183</v>
      </c>
      <c r="D181" s="141"/>
      <c r="E181" s="141"/>
      <c r="F181" s="141"/>
      <c r="G181" s="23" t="s">
        <v>186</v>
      </c>
      <c r="H181" s="23"/>
    </row>
    <row r="182" spans="1:3" ht="12.75">
      <c r="A182" s="138"/>
      <c r="C182" s="2" t="s">
        <v>180</v>
      </c>
    </row>
    <row r="183" ht="12.75" hidden="1">
      <c r="A183" s="138"/>
    </row>
    <row r="184" ht="12.75">
      <c r="A184" s="147" t="s">
        <v>187</v>
      </c>
    </row>
    <row r="185" ht="12.75">
      <c r="A185" s="138"/>
    </row>
    <row r="186" ht="12.75">
      <c r="A186" s="138"/>
    </row>
    <row r="187" ht="12.75">
      <c r="A187" s="138"/>
    </row>
    <row r="188" ht="12.75">
      <c r="A188" s="138"/>
    </row>
    <row r="189" ht="12.75">
      <c r="A189" s="138"/>
    </row>
    <row r="190" ht="12.75">
      <c r="A190" s="138"/>
    </row>
    <row r="191" ht="12.75">
      <c r="A191" s="138"/>
    </row>
    <row r="192" ht="12.75">
      <c r="A192" s="138"/>
    </row>
    <row r="193" ht="12.75">
      <c r="A193" s="138"/>
    </row>
    <row r="194" ht="12.75">
      <c r="A194" s="138"/>
    </row>
    <row r="195" ht="12.75">
      <c r="A195" s="138"/>
    </row>
    <row r="196" ht="12.75">
      <c r="A196" s="138"/>
    </row>
    <row r="197" ht="12.75">
      <c r="A197" s="138"/>
    </row>
    <row r="198" ht="12.75">
      <c r="A198" s="138"/>
    </row>
    <row r="199" ht="12.75">
      <c r="A199" s="138"/>
    </row>
    <row r="200" ht="12.75">
      <c r="A200" s="138"/>
    </row>
    <row r="201" ht="12.75">
      <c r="A201" s="138"/>
    </row>
    <row r="202" ht="12.75">
      <c r="A202" s="138"/>
    </row>
    <row r="203" ht="12.75">
      <c r="A203" s="138"/>
    </row>
    <row r="204" ht="12.75">
      <c r="A204" s="138"/>
    </row>
    <row r="205" ht="12.75">
      <c r="A205" s="138"/>
    </row>
    <row r="206" ht="12.75">
      <c r="A206" s="138"/>
    </row>
    <row r="207" ht="12.75">
      <c r="A207" s="138"/>
    </row>
    <row r="208" ht="12.75">
      <c r="A208" s="138"/>
    </row>
    <row r="209" ht="12.75">
      <c r="A209" s="138"/>
    </row>
    <row r="210" ht="12.75">
      <c r="A210" s="138"/>
    </row>
    <row r="211" ht="12.75">
      <c r="A211" s="138"/>
    </row>
    <row r="212" ht="12.75">
      <c r="A212" s="138"/>
    </row>
    <row r="213" ht="12.75">
      <c r="A213" s="138"/>
    </row>
    <row r="214" ht="12.75">
      <c r="A214" s="138"/>
    </row>
    <row r="215" ht="12.75">
      <c r="A215" s="138"/>
    </row>
    <row r="216" ht="12.75">
      <c r="A216" s="138"/>
    </row>
    <row r="217" ht="12.75">
      <c r="A217" s="138"/>
    </row>
    <row r="218" ht="12.75">
      <c r="A218" s="138"/>
    </row>
    <row r="219" ht="12.75">
      <c r="A219" s="138"/>
    </row>
    <row r="220" ht="12.75">
      <c r="A220" s="138"/>
    </row>
    <row r="221" ht="12.75">
      <c r="A221" s="138"/>
    </row>
    <row r="222" ht="12.75">
      <c r="A222" s="138"/>
    </row>
    <row r="223" ht="12.75">
      <c r="A223" s="138"/>
    </row>
    <row r="224" ht="12.75">
      <c r="A224" s="138"/>
    </row>
    <row r="225" ht="12.75">
      <c r="A225" s="138"/>
    </row>
    <row r="226" ht="12.75">
      <c r="A226" s="138"/>
    </row>
    <row r="227" ht="12.75">
      <c r="A227" s="138"/>
    </row>
    <row r="228" ht="12.75">
      <c r="A228" s="138"/>
    </row>
    <row r="229" ht="12.75">
      <c r="A229" s="138"/>
    </row>
    <row r="230" ht="12.75">
      <c r="A230" s="138"/>
    </row>
    <row r="231" ht="12.75">
      <c r="A231" s="138"/>
    </row>
    <row r="232" ht="12.75">
      <c r="A232" s="138"/>
    </row>
    <row r="233" ht="12.75">
      <c r="A233" s="138"/>
    </row>
    <row r="234" ht="12.75">
      <c r="A234" s="138"/>
    </row>
    <row r="235" ht="12.75">
      <c r="A235" s="138"/>
    </row>
    <row r="236" ht="12.75">
      <c r="A236" s="138"/>
    </row>
    <row r="237" ht="12.75">
      <c r="A237" s="138"/>
    </row>
    <row r="238" ht="12.75">
      <c r="A238" s="138"/>
    </row>
    <row r="239" ht="12.75">
      <c r="A239" s="138"/>
    </row>
    <row r="240" ht="12.75">
      <c r="A240" s="138"/>
    </row>
    <row r="241" ht="12.75">
      <c r="A241" s="138"/>
    </row>
    <row r="242" ht="12.75">
      <c r="A242" s="138"/>
    </row>
    <row r="243" ht="12.75">
      <c r="A243" s="138"/>
    </row>
    <row r="244" ht="12.75">
      <c r="A244" s="138"/>
    </row>
    <row r="245" ht="12.75">
      <c r="A245" s="138"/>
    </row>
    <row r="246" ht="12.75">
      <c r="A246" s="138"/>
    </row>
    <row r="247" ht="12.75">
      <c r="A247" s="138"/>
    </row>
    <row r="248" ht="12.75">
      <c r="A248" s="138"/>
    </row>
    <row r="249" ht="12.75">
      <c r="A249" s="138"/>
    </row>
    <row r="250" ht="12.75">
      <c r="A250" s="138"/>
    </row>
    <row r="251" ht="12.75">
      <c r="A251" s="138"/>
    </row>
    <row r="252" ht="12.75">
      <c r="A252" s="138"/>
    </row>
    <row r="253" ht="12.75">
      <c r="A253" s="138"/>
    </row>
    <row r="254" ht="12.75">
      <c r="A254" s="138"/>
    </row>
    <row r="255" ht="12.75">
      <c r="A255" s="138"/>
    </row>
    <row r="256" ht="12.75">
      <c r="A256" s="138"/>
    </row>
    <row r="257" ht="12.75">
      <c r="A257" s="138"/>
    </row>
    <row r="258" ht="12.75">
      <c r="A258" s="138"/>
    </row>
    <row r="259" ht="12.75">
      <c r="A259" s="138"/>
    </row>
    <row r="260" ht="12.75">
      <c r="A260" s="138"/>
    </row>
    <row r="261" ht="12.75">
      <c r="A261" s="138"/>
    </row>
    <row r="262" ht="12.75">
      <c r="A262" s="138"/>
    </row>
    <row r="263" ht="12.75">
      <c r="A263" s="138"/>
    </row>
    <row r="264" ht="12.75">
      <c r="A264" s="138"/>
    </row>
    <row r="265" ht="12.75">
      <c r="A265" s="138"/>
    </row>
    <row r="266" ht="12.75">
      <c r="A266" s="138"/>
    </row>
    <row r="267" ht="12.75">
      <c r="A267" s="138"/>
    </row>
    <row r="268" ht="12.75">
      <c r="A268" s="138"/>
    </row>
    <row r="269" ht="12.75">
      <c r="A269" s="138"/>
    </row>
    <row r="270" ht="12.75">
      <c r="A270" s="138"/>
    </row>
    <row r="271" ht="12.75">
      <c r="A271" s="138"/>
    </row>
    <row r="272" ht="12.75">
      <c r="A272" s="138"/>
    </row>
    <row r="273" ht="12.75">
      <c r="A273" s="138"/>
    </row>
    <row r="274" ht="12.75">
      <c r="A274" s="138"/>
    </row>
    <row r="275" ht="12.75">
      <c r="A275" s="138"/>
    </row>
    <row r="276" ht="12.75">
      <c r="A276" s="138"/>
    </row>
    <row r="277" ht="12.75">
      <c r="A277" s="138"/>
    </row>
    <row r="278" ht="12.75">
      <c r="A278" s="138"/>
    </row>
    <row r="279" ht="12.75">
      <c r="A279" s="138"/>
    </row>
    <row r="280" ht="12.75">
      <c r="A280" s="138"/>
    </row>
    <row r="281" ht="12.75">
      <c r="A281" s="138"/>
    </row>
    <row r="282" ht="12.75">
      <c r="A282" s="138"/>
    </row>
    <row r="283" ht="12.75">
      <c r="A283" s="138"/>
    </row>
    <row r="284" ht="12.75">
      <c r="A284" s="138"/>
    </row>
    <row r="285" ht="12.75">
      <c r="A285" s="138"/>
    </row>
    <row r="286" ht="12.75">
      <c r="A286" s="138"/>
    </row>
    <row r="287" ht="12.75">
      <c r="A287" s="138"/>
    </row>
    <row r="288" ht="12.75">
      <c r="A288" s="138"/>
    </row>
    <row r="289" ht="12.75">
      <c r="A289" s="138"/>
    </row>
    <row r="290" ht="12.75">
      <c r="A290" s="138"/>
    </row>
    <row r="291" ht="12.75">
      <c r="A291" s="138"/>
    </row>
    <row r="292" ht="12.75">
      <c r="A292" s="138"/>
    </row>
    <row r="293" ht="12.75">
      <c r="A293" s="138"/>
    </row>
    <row r="294" ht="12.75">
      <c r="A294" s="138"/>
    </row>
    <row r="295" ht="12.75">
      <c r="A295" s="138"/>
    </row>
    <row r="296" ht="12.75">
      <c r="A296" s="138"/>
    </row>
    <row r="297" ht="12.75">
      <c r="A297" s="138"/>
    </row>
    <row r="298" ht="12.75">
      <c r="A298" s="138"/>
    </row>
    <row r="299" ht="12.75">
      <c r="A299" s="138"/>
    </row>
    <row r="300" ht="12.75">
      <c r="A300" s="138"/>
    </row>
    <row r="301" ht="12.75">
      <c r="A301" s="138"/>
    </row>
    <row r="302" ht="12.75">
      <c r="A302" s="138"/>
    </row>
    <row r="303" ht="12.75">
      <c r="A303" s="138"/>
    </row>
    <row r="304" ht="12.75">
      <c r="A304" s="138"/>
    </row>
    <row r="305" ht="12.75">
      <c r="A305" s="138"/>
    </row>
    <row r="306" ht="12.75">
      <c r="A306" s="138"/>
    </row>
    <row r="307" ht="12.75">
      <c r="A307" s="138"/>
    </row>
    <row r="308" ht="12.75">
      <c r="A308" s="138"/>
    </row>
    <row r="309" ht="12.75">
      <c r="A309" s="138"/>
    </row>
    <row r="310" ht="12.75">
      <c r="A310" s="138"/>
    </row>
    <row r="311" ht="12.75">
      <c r="A311" s="138"/>
    </row>
    <row r="312" ht="12.75">
      <c r="A312" s="138"/>
    </row>
  </sheetData>
  <sheetProtection selectLockedCells="1" selectUnlockedCells="1"/>
  <mergeCells count="48">
    <mergeCell ref="F1:H1"/>
    <mergeCell ref="F2:H2"/>
    <mergeCell ref="F3:H3"/>
    <mergeCell ref="F4:H4"/>
    <mergeCell ref="B6:E6"/>
    <mergeCell ref="B7:E7"/>
    <mergeCell ref="B8:E8"/>
    <mergeCell ref="B9:E9"/>
    <mergeCell ref="B10:E10"/>
    <mergeCell ref="B11:E11"/>
    <mergeCell ref="B12:E12"/>
    <mergeCell ref="B13:E13"/>
    <mergeCell ref="F13:G13"/>
    <mergeCell ref="B14:E14"/>
    <mergeCell ref="F14:G14"/>
    <mergeCell ref="B15:E15"/>
    <mergeCell ref="B16:E16"/>
    <mergeCell ref="B17:E17"/>
    <mergeCell ref="B18:E18"/>
    <mergeCell ref="A20:H20"/>
    <mergeCell ref="A21:H21"/>
    <mergeCell ref="A22:H22"/>
    <mergeCell ref="A23:H23"/>
    <mergeCell ref="A25:H25"/>
    <mergeCell ref="A27:A28"/>
    <mergeCell ref="B27:B28"/>
    <mergeCell ref="C27:D27"/>
    <mergeCell ref="E27:H27"/>
    <mergeCell ref="A30:H30"/>
    <mergeCell ref="A78:H78"/>
    <mergeCell ref="A79:H79"/>
    <mergeCell ref="A91:H91"/>
    <mergeCell ref="A112:H112"/>
    <mergeCell ref="A120:H120"/>
    <mergeCell ref="A133:H133"/>
    <mergeCell ref="A139:H139"/>
    <mergeCell ref="A153:H153"/>
    <mergeCell ref="A162:H162"/>
    <mergeCell ref="C175:F175"/>
    <mergeCell ref="G175:H175"/>
    <mergeCell ref="C176:F176"/>
    <mergeCell ref="G176:H176"/>
    <mergeCell ref="C178:F178"/>
    <mergeCell ref="G178:H178"/>
    <mergeCell ref="C179:F179"/>
    <mergeCell ref="C181:F181"/>
    <mergeCell ref="G181:H181"/>
    <mergeCell ref="C182:F182"/>
  </mergeCells>
  <printOptions/>
  <pageMargins left="0.9055555555555556" right="0.5902777777777778" top="0.7875" bottom="0.39375" header="0" footer="0.5118055555555555"/>
  <pageSetup horizontalDpi="300" verticalDpi="300" orientation="portrait" paperSize="9" scale="38"/>
  <headerFooter alignWithMargins="0">
    <oddHeader>&amp;C&amp;"Times New Roman,Обычный"&amp;14 &amp;P&amp;R&amp;"Times New Roman,Обычный"&amp;14Продовження додатка 3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2019-08-05T11:16:09Z</cp:lastPrinted>
  <dcterms:created xsi:type="dcterms:W3CDTF">2003-03-13T16:00:22Z</dcterms:created>
  <dcterms:modified xsi:type="dcterms:W3CDTF">2019-09-30T12:18:41Z</dcterms:modified>
  <cp:category/>
  <cp:version/>
  <cp:contentType/>
  <cp:contentStatus/>
  <cp:revision>1</cp:revision>
</cp:coreProperties>
</file>