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Договорная цена часть 1" sheetId="1" r:id="rId1"/>
  </sheets>
  <definedNames/>
  <calcPr fullCalcOnLoad="1"/>
</workbook>
</file>

<file path=xl/sharedStrings.xml><?xml version="1.0" encoding="utf-8"?>
<sst xmlns="http://schemas.openxmlformats.org/spreadsheetml/2006/main" count="81" uniqueCount="57">
  <si>
    <t>(найменування об`єкта будівництва, пускового комплексу, будинку, будівлі, споруди, лінійного об`єкта інженерно-транспортної інфраструктури)</t>
  </si>
  <si>
    <t>Ч.ч.</t>
  </si>
  <si>
    <t>Обгрунтування</t>
  </si>
  <si>
    <t>Найменування витрат</t>
  </si>
  <si>
    <t>всього</t>
  </si>
  <si>
    <t>у тому числі:</t>
  </si>
  <si>
    <t>будівельних робіт</t>
  </si>
  <si>
    <t>інших витрат</t>
  </si>
  <si>
    <t xml:space="preserve"> </t>
  </si>
  <si>
    <t>Розділ I. Будівельні роботи</t>
  </si>
  <si>
    <t>Прямі витрати</t>
  </si>
  <si>
    <t xml:space="preserve"> </t>
  </si>
  <si>
    <t>у тому числi</t>
  </si>
  <si>
    <t xml:space="preserve"> </t>
  </si>
  <si>
    <t>Заробiтна плата будiвельникiв, монтажникiв</t>
  </si>
  <si>
    <t xml:space="preserve"> </t>
  </si>
  <si>
    <t>Вартiсть матерiальних ресурсiв</t>
  </si>
  <si>
    <t xml:space="preserve"> </t>
  </si>
  <si>
    <t>Вартiсть експлуатації будiвельних машин</t>
  </si>
  <si>
    <t>Загальновиробничі витрати</t>
  </si>
  <si>
    <t xml:space="preserve"> </t>
  </si>
  <si>
    <t>Всього прямі і загальновиробничі витрати</t>
  </si>
  <si>
    <t xml:space="preserve"> Розрахунок</t>
  </si>
  <si>
    <t xml:space="preserve"> Розрахунок</t>
  </si>
  <si>
    <t>ДОГОВІРНА ЦІНА</t>
  </si>
  <si>
    <t>Директор ТОВ "МІТАЛЛ ІНКОМ"</t>
  </si>
  <si>
    <t>Вартість, грн</t>
  </si>
  <si>
    <t>ПІДРЯДНИК: ТОВ "МІТАЛЛ ІНКОМ"</t>
  </si>
  <si>
    <t>Замовник</t>
  </si>
  <si>
    <t>Підрядник</t>
  </si>
  <si>
    <t>Разом по розділу I</t>
  </si>
  <si>
    <t xml:space="preserve">                                     М.А. Таран</t>
  </si>
  <si>
    <r>
      <t xml:space="preserve">на будівництво: </t>
    </r>
    <r>
      <rPr>
        <b/>
        <sz val="9"/>
        <color indexed="8"/>
        <rFont val="Times New Roman Cyr"/>
        <family val="0"/>
      </rPr>
      <t>«Реконструкція приміщень під амбулаторію №2 «Центру первинної медико-санітарної допомоги №4» Криворізької міської ради з цілодобовим відділенням невідкладної допомоги за адресою: мкр-н Сонячний, 25а»</t>
    </r>
  </si>
  <si>
    <t xml:space="preserve"> ДСТУ Б Д.1.1-1:2013 п.5.8.16</t>
  </si>
  <si>
    <t>Розділ II. Устаткування</t>
  </si>
  <si>
    <t>Витрати з придбання та доставки устаткування, що монтується</t>
  </si>
  <si>
    <t>Разом по розділу II</t>
  </si>
  <si>
    <t>Всього по розділу II</t>
  </si>
  <si>
    <t>Всього договірна ціна (р.I+р.II)</t>
  </si>
  <si>
    <t>ЗАМОВНИК: Управління капітального будівництва виконкому Криворізької міської ради</t>
  </si>
  <si>
    <t>Податок на додану вартість 20%</t>
  </si>
  <si>
    <t>Всього з урахуванням ПДВ</t>
  </si>
  <si>
    <t>Кошторисний прибуток (16,10 грн./люд.год.; 1,77 грн./люд.год.)</t>
  </si>
  <si>
    <t>Кошти на покриття адміністративних витрат будівельних організацій  (1,60 грн./люд.год.; 1,03 грн./люд.год.)</t>
  </si>
  <si>
    <t>В.о. начальника управління капітального будівництва виконкому Криворізької міської ради</t>
  </si>
  <si>
    <t xml:space="preserve">                                І.Б. Макасеєв</t>
  </si>
  <si>
    <t>Перевірив начальник відділу аналітики складових вартості будівництва УКБ___________________І.В. Філоненко</t>
  </si>
  <si>
    <t>Розрахунок</t>
  </si>
  <si>
    <t>Вартість використання відвалів будівельного сміття</t>
  </si>
  <si>
    <t>Виключається вартість металобрухту від демонтажу</t>
  </si>
  <si>
    <t>Всього без вартості металобрухту від демонтажу</t>
  </si>
  <si>
    <t>Всього по розділу I</t>
  </si>
  <si>
    <t>Податок на додану вартість: у т.ч. 20% - 146096,44
                                                             7% - 3220,60</t>
  </si>
  <si>
    <t xml:space="preserve">             до Договору підряду №8 від 09.12.2019 р.</t>
  </si>
  <si>
    <r>
      <t xml:space="preserve">             до дод. угоди №8/2  від  </t>
    </r>
    <r>
      <rPr>
        <u val="single"/>
        <sz val="9"/>
        <color indexed="8"/>
        <rFont val="Times New Roman Cyr"/>
        <family val="0"/>
      </rPr>
      <t>01. 06.</t>
    </r>
    <r>
      <rPr>
        <sz val="9"/>
        <color indexed="8"/>
        <rFont val="Times New Roman Cyr"/>
        <family val="0"/>
      </rPr>
      <t xml:space="preserve"> 2020р.                     </t>
    </r>
  </si>
  <si>
    <t xml:space="preserve">             Додаток №2</t>
  </si>
  <si>
    <t>-------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</si>
</sst>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\-#,##0.000;\ "/>
    <numFmt numFmtId="173" formatCode="#,##0.00000;\-#,##0.00000;\ "/>
    <numFmt numFmtId="174" formatCode="#,##0.000000;\-#,##0.000000;\ "/>
    <numFmt numFmtId="175" formatCode="#,##0.0000;\-#,##0.0000;\ "/>
    <numFmt numFmtId="176" formatCode="#,##0.00;\-#,##0.00;\ "/>
    <numFmt numFmtId="177" formatCode="#,##0.0;\-#,##0.0;\ "/>
    <numFmt numFmtId="178" formatCode="#,##0;\-#,##0;\ "/>
    <numFmt numFmtId="179" formatCode="#,##0.00_ ;\-#,##0.00\ "/>
    <numFmt numFmtId="180" formatCode="#,##0.00000_ ;\-#,##0.00000\ "/>
    <numFmt numFmtId="181" formatCode="#,##0.000_ ;\-#,##0.000\ "/>
  </numFmts>
  <fonts count="41">
    <font>
      <sz val="10"/>
      <color indexed="8"/>
      <name val="Arial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2"/>
      <color indexed="8"/>
      <name val="Times New Roman Cyr"/>
      <family val="0"/>
    </font>
    <font>
      <b/>
      <sz val="9"/>
      <color indexed="8"/>
      <name val="Times New Roman Cyr"/>
      <family val="0"/>
    </font>
    <font>
      <u val="single"/>
      <sz val="9"/>
      <color indexed="8"/>
      <name val="Times New Roman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 horizontal="right" vertical="top"/>
    </xf>
    <xf numFmtId="176" fontId="2" fillId="0" borderId="12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 horizontal="right" vertical="top"/>
    </xf>
    <xf numFmtId="176" fontId="2" fillId="0" borderId="10" xfId="0" applyNumberFormat="1" applyFont="1" applyFill="1" applyBorder="1" applyAlignment="1">
      <alignment horizontal="right" vertical="top"/>
    </xf>
    <xf numFmtId="0" fontId="6" fillId="0" borderId="0" xfId="0" applyFont="1" applyAlignment="1">
      <alignment/>
    </xf>
    <xf numFmtId="176" fontId="2" fillId="0" borderId="14" xfId="0" applyNumberFormat="1" applyFont="1" applyFill="1" applyBorder="1" applyAlignment="1">
      <alignment horizontal="right" vertical="top"/>
    </xf>
    <xf numFmtId="49" fontId="2" fillId="0" borderId="12" xfId="0" applyNumberFormat="1" applyFont="1" applyFill="1" applyBorder="1" applyAlignment="1">
      <alignment horizontal="center" vertical="top"/>
    </xf>
    <xf numFmtId="176" fontId="2" fillId="0" borderId="12" xfId="0" applyNumberFormat="1" applyFont="1" applyFill="1" applyBorder="1" applyAlignment="1">
      <alignment horizontal="center" vertical="top"/>
    </xf>
    <xf numFmtId="176" fontId="2" fillId="0" borderId="1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22">
      <selection activeCell="I10" sqref="I10"/>
    </sheetView>
  </sheetViews>
  <sheetFormatPr defaultColWidth="9.140625" defaultRowHeight="12.75"/>
  <cols>
    <col min="1" max="1" width="4.57421875" style="0" customWidth="1"/>
    <col min="2" max="2" width="11.57421875" style="0" customWidth="1"/>
    <col min="3" max="3" width="39.140625" style="0" customWidth="1"/>
    <col min="4" max="4" width="14.00390625" style="0" customWidth="1"/>
    <col min="5" max="5" width="12.140625" style="0" customWidth="1"/>
    <col min="6" max="6" width="11.8515625" style="0" customWidth="1"/>
  </cols>
  <sheetData>
    <row r="1" spans="4:6" ht="12.75">
      <c r="D1" s="29" t="s">
        <v>55</v>
      </c>
      <c r="E1" s="29"/>
      <c r="F1" s="29"/>
    </row>
    <row r="2" spans="4:6" ht="12.75">
      <c r="D2" s="29" t="s">
        <v>54</v>
      </c>
      <c r="E2" s="29"/>
      <c r="F2" s="29"/>
    </row>
    <row r="3" spans="4:6" ht="12.75">
      <c r="D3" s="29" t="s">
        <v>53</v>
      </c>
      <c r="E3" s="29"/>
      <c r="F3" s="29"/>
    </row>
    <row r="4" spans="1:6" ht="16.5" customHeight="1">
      <c r="A4" s="29" t="s">
        <v>39</v>
      </c>
      <c r="B4" s="29"/>
      <c r="C4" s="29"/>
      <c r="D4" s="29"/>
      <c r="E4" s="29"/>
      <c r="F4" s="29"/>
    </row>
    <row r="5" spans="1:6" ht="16.5" customHeight="1">
      <c r="A5" s="29" t="s">
        <v>27</v>
      </c>
      <c r="B5" s="29"/>
      <c r="C5" s="29"/>
      <c r="D5" s="29"/>
      <c r="E5" s="29"/>
      <c r="F5" s="29"/>
    </row>
    <row r="6" spans="1:6" ht="26.25" customHeight="1">
      <c r="A6" s="31" t="s">
        <v>24</v>
      </c>
      <c r="B6" s="31"/>
      <c r="C6" s="31"/>
      <c r="D6" s="31"/>
      <c r="E6" s="31"/>
      <c r="F6" s="31"/>
    </row>
    <row r="7" spans="1:6" ht="28.5" customHeight="1">
      <c r="A7" s="32" t="s">
        <v>32</v>
      </c>
      <c r="B7" s="32"/>
      <c r="C7" s="32"/>
      <c r="D7" s="32"/>
      <c r="E7" s="32"/>
      <c r="F7" s="32"/>
    </row>
    <row r="8" spans="1:6" ht="23.25" customHeight="1">
      <c r="A8" s="28" t="s">
        <v>0</v>
      </c>
      <c r="B8" s="28"/>
      <c r="C8" s="28"/>
      <c r="D8" s="28"/>
      <c r="E8" s="28"/>
      <c r="F8" s="28"/>
    </row>
    <row r="9" spans="1:6" ht="12.75">
      <c r="A9" s="29"/>
      <c r="B9" s="29"/>
      <c r="C9" s="29"/>
      <c r="D9" s="29"/>
      <c r="E9" s="29"/>
      <c r="F9" s="29"/>
    </row>
    <row r="10" spans="1:6" ht="12.75">
      <c r="A10" s="30" t="s">
        <v>1</v>
      </c>
      <c r="B10" s="30" t="s">
        <v>2</v>
      </c>
      <c r="C10" s="30" t="s">
        <v>3</v>
      </c>
      <c r="D10" s="30" t="s">
        <v>26</v>
      </c>
      <c r="E10" s="30"/>
      <c r="F10" s="30"/>
    </row>
    <row r="11" spans="1:6" ht="12.75">
      <c r="A11" s="30"/>
      <c r="B11" s="30"/>
      <c r="C11" s="30"/>
      <c r="D11" s="30" t="s">
        <v>4</v>
      </c>
      <c r="E11" s="30" t="s">
        <v>5</v>
      </c>
      <c r="F11" s="30"/>
    </row>
    <row r="12" spans="1:6" ht="28.5" customHeight="1">
      <c r="A12" s="30"/>
      <c r="B12" s="30"/>
      <c r="C12" s="30"/>
      <c r="D12" s="30"/>
      <c r="E12" s="1" t="s">
        <v>6</v>
      </c>
      <c r="F12" s="1" t="s">
        <v>7</v>
      </c>
    </row>
    <row r="13" spans="1:6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12.75">
      <c r="A14" s="2"/>
      <c r="B14" s="3" t="s">
        <v>8</v>
      </c>
      <c r="C14" s="4" t="s">
        <v>9</v>
      </c>
      <c r="D14" s="15"/>
      <c r="E14" s="2"/>
      <c r="F14" s="2"/>
    </row>
    <row r="15" spans="1:6" ht="12.75">
      <c r="A15" s="5">
        <v>1</v>
      </c>
      <c r="B15" s="6"/>
      <c r="C15" s="7" t="s">
        <v>10</v>
      </c>
      <c r="D15" s="16">
        <f>E15</f>
        <v>11937144</v>
      </c>
      <c r="E15" s="16">
        <f>E17+E18+E19</f>
        <v>11937144</v>
      </c>
      <c r="F15" s="22" t="s">
        <v>56</v>
      </c>
    </row>
    <row r="16" spans="1:6" ht="12.75">
      <c r="A16" s="8"/>
      <c r="B16" s="6" t="s">
        <v>11</v>
      </c>
      <c r="C16" s="7" t="s">
        <v>12</v>
      </c>
      <c r="D16" s="17"/>
      <c r="E16" s="17"/>
      <c r="F16" s="22"/>
    </row>
    <row r="17" spans="1:6" ht="15.75" customHeight="1">
      <c r="A17" s="8"/>
      <c r="B17" s="6" t="s">
        <v>13</v>
      </c>
      <c r="C17" s="7" t="s">
        <v>14</v>
      </c>
      <c r="D17" s="16">
        <f>E17</f>
        <v>2411447</v>
      </c>
      <c r="E17" s="16">
        <f>704629+536497+429678+475879+264764</f>
        <v>2411447</v>
      </c>
      <c r="F17" s="22" t="s">
        <v>56</v>
      </c>
    </row>
    <row r="18" spans="1:6" ht="12.75">
      <c r="A18" s="8"/>
      <c r="B18" s="6" t="s">
        <v>15</v>
      </c>
      <c r="C18" s="7" t="s">
        <v>16</v>
      </c>
      <c r="D18" s="16">
        <f>E18</f>
        <v>9082560</v>
      </c>
      <c r="E18" s="16">
        <f>4125054+1426853+943861+1948045+638747</f>
        <v>9082560</v>
      </c>
      <c r="F18" s="22" t="s">
        <v>56</v>
      </c>
    </row>
    <row r="19" spans="1:6" ht="12.75" customHeight="1">
      <c r="A19" s="8"/>
      <c r="B19" s="6" t="s">
        <v>17</v>
      </c>
      <c r="C19" s="7" t="s">
        <v>18</v>
      </c>
      <c r="D19" s="16">
        <f>E19</f>
        <v>443137</v>
      </c>
      <c r="E19" s="16">
        <f>199805+10164+178047+11614+43507</f>
        <v>443137</v>
      </c>
      <c r="F19" s="22" t="s">
        <v>56</v>
      </c>
    </row>
    <row r="20" spans="1:6" ht="24.75" customHeight="1">
      <c r="A20" s="9">
        <v>2</v>
      </c>
      <c r="B20" s="3" t="s">
        <v>22</v>
      </c>
      <c r="C20" s="10" t="s">
        <v>19</v>
      </c>
      <c r="D20" s="18">
        <f>E20</f>
        <v>1101573</v>
      </c>
      <c r="E20" s="18">
        <f>348632+238164+190285+212213+112279</f>
        <v>1101573</v>
      </c>
      <c r="F20" s="22" t="s">
        <v>56</v>
      </c>
    </row>
    <row r="21" spans="1:6" ht="15.75" customHeight="1">
      <c r="A21" s="9">
        <v>3</v>
      </c>
      <c r="B21" s="3" t="s">
        <v>20</v>
      </c>
      <c r="C21" s="10" t="s">
        <v>21</v>
      </c>
      <c r="D21" s="18">
        <f>D15+D20</f>
        <v>13038717</v>
      </c>
      <c r="E21" s="18">
        <f>E15+E20</f>
        <v>13038717</v>
      </c>
      <c r="F21" s="22" t="s">
        <v>56</v>
      </c>
    </row>
    <row r="22" spans="1:6" ht="12.75">
      <c r="A22" s="2"/>
      <c r="B22" s="2"/>
      <c r="C22" s="2"/>
      <c r="D22" s="15"/>
      <c r="E22" s="15"/>
      <c r="F22" s="15"/>
    </row>
    <row r="23" spans="1:6" ht="19.5" customHeight="1">
      <c r="A23" s="6">
        <v>4</v>
      </c>
      <c r="B23" s="6" t="s">
        <v>47</v>
      </c>
      <c r="C23" s="7" t="s">
        <v>48</v>
      </c>
      <c r="D23" s="16">
        <f>F23</f>
        <v>6760.18</v>
      </c>
      <c r="E23" s="22" t="s">
        <v>56</v>
      </c>
      <c r="F23" s="16">
        <f>6015.33+14+26.85+704</f>
        <v>6760.18</v>
      </c>
    </row>
    <row r="24" spans="1:6" ht="24.75" customHeight="1">
      <c r="A24" s="6">
        <v>5</v>
      </c>
      <c r="B24" s="6" t="s">
        <v>22</v>
      </c>
      <c r="C24" s="7" t="s">
        <v>42</v>
      </c>
      <c r="D24" s="23">
        <f>E24</f>
        <v>581976</v>
      </c>
      <c r="E24" s="23">
        <f>183986+126926+104544+115369+51151</f>
        <v>581976</v>
      </c>
      <c r="F24" s="22" t="s">
        <v>56</v>
      </c>
    </row>
    <row r="25" spans="1:6" ht="36" customHeight="1">
      <c r="A25" s="6">
        <v>6</v>
      </c>
      <c r="B25" s="6" t="s">
        <v>23</v>
      </c>
      <c r="C25" s="7" t="s">
        <v>43</v>
      </c>
      <c r="D25" s="23">
        <f>F25</f>
        <v>58448</v>
      </c>
      <c r="E25" s="22" t="s">
        <v>56</v>
      </c>
      <c r="F25" s="23">
        <f>18284+12614+10389+11476+5685</f>
        <v>58448</v>
      </c>
    </row>
    <row r="26" spans="1:6" ht="12.75">
      <c r="A26" s="11"/>
      <c r="B26" s="12" t="s">
        <v>8</v>
      </c>
      <c r="C26" s="13" t="s">
        <v>30</v>
      </c>
      <c r="D26" s="19">
        <f>D21+D23+D24+D25</f>
        <v>13685901.18</v>
      </c>
      <c r="E26" s="24">
        <f>E21+E24</f>
        <v>13620693</v>
      </c>
      <c r="F26" s="19">
        <f>F23+F25</f>
        <v>65208.18</v>
      </c>
    </row>
    <row r="27" spans="1:6" ht="24">
      <c r="A27" s="6">
        <v>7</v>
      </c>
      <c r="B27" s="6" t="s">
        <v>8</v>
      </c>
      <c r="C27" s="7" t="s">
        <v>49</v>
      </c>
      <c r="D27" s="19">
        <f>-3072-681</f>
        <v>-3753</v>
      </c>
      <c r="E27" s="21">
        <f>D27</f>
        <v>-3753</v>
      </c>
      <c r="F27" s="22" t="s">
        <v>56</v>
      </c>
    </row>
    <row r="28" spans="1:6" ht="15" customHeight="1">
      <c r="A28" s="11"/>
      <c r="B28" s="12" t="s">
        <v>8</v>
      </c>
      <c r="C28" s="13" t="s">
        <v>50</v>
      </c>
      <c r="D28" s="19">
        <f>D26+D27</f>
        <v>13682148.18</v>
      </c>
      <c r="E28" s="19">
        <f>E26+E27</f>
        <v>13616940</v>
      </c>
      <c r="F28" s="19">
        <f>F26</f>
        <v>65208.18</v>
      </c>
    </row>
    <row r="29" spans="1:6" ht="17.25" customHeight="1">
      <c r="A29" s="6">
        <v>8</v>
      </c>
      <c r="B29" s="6"/>
      <c r="C29" s="7" t="s">
        <v>40</v>
      </c>
      <c r="D29" s="16">
        <f>D28*20%</f>
        <v>2736429.636</v>
      </c>
      <c r="E29" s="22" t="s">
        <v>56</v>
      </c>
      <c r="F29" s="16">
        <f>D29</f>
        <v>2736429.636</v>
      </c>
    </row>
    <row r="30" spans="1:6" ht="12.75">
      <c r="A30" s="11"/>
      <c r="B30" s="12" t="s">
        <v>8</v>
      </c>
      <c r="C30" s="13" t="s">
        <v>41</v>
      </c>
      <c r="D30" s="19">
        <f>D26+D29</f>
        <v>16422330.816</v>
      </c>
      <c r="E30" s="19">
        <f>E26</f>
        <v>13620693</v>
      </c>
      <c r="F30" s="19">
        <f>F26+F29</f>
        <v>2801637.816</v>
      </c>
    </row>
    <row r="31" spans="1:6" ht="24">
      <c r="A31" s="6">
        <v>9</v>
      </c>
      <c r="B31" s="6" t="s">
        <v>8</v>
      </c>
      <c r="C31" s="7" t="s">
        <v>49</v>
      </c>
      <c r="D31" s="16">
        <f>-3072-681</f>
        <v>-3753</v>
      </c>
      <c r="E31" s="16">
        <f>D31</f>
        <v>-3753</v>
      </c>
      <c r="F31" s="22" t="s">
        <v>56</v>
      </c>
    </row>
    <row r="32" spans="1:6" ht="12.75">
      <c r="A32" s="11"/>
      <c r="B32" s="12" t="s">
        <v>8</v>
      </c>
      <c r="C32" s="13" t="s">
        <v>51</v>
      </c>
      <c r="D32" s="19">
        <f>D30+D31</f>
        <v>16418577.816</v>
      </c>
      <c r="E32" s="19">
        <f>E30+E31</f>
        <v>13616940</v>
      </c>
      <c r="F32" s="19">
        <f>F30</f>
        <v>2801637.816</v>
      </c>
    </row>
    <row r="33" spans="1:4" ht="12.75">
      <c r="A33" s="2"/>
      <c r="B33" s="3" t="s">
        <v>8</v>
      </c>
      <c r="C33" s="4" t="s">
        <v>34</v>
      </c>
      <c r="D33" s="15"/>
    </row>
    <row r="34" spans="1:4" ht="24">
      <c r="A34" s="5">
        <v>10</v>
      </c>
      <c r="B34" s="6" t="s">
        <v>8</v>
      </c>
      <c r="C34" s="7" t="s">
        <v>35</v>
      </c>
      <c r="D34" s="16">
        <f>53782+82072+178536.17+462100.69</f>
        <v>776490.8600000001</v>
      </c>
    </row>
    <row r="35" spans="1:4" ht="12.75">
      <c r="A35" s="11"/>
      <c r="B35" s="12" t="s">
        <v>8</v>
      </c>
      <c r="C35" s="13" t="s">
        <v>36</v>
      </c>
      <c r="D35" s="19">
        <f>D34</f>
        <v>776490.8600000001</v>
      </c>
    </row>
    <row r="36" spans="1:4" ht="25.5" customHeight="1">
      <c r="A36" s="6">
        <v>11</v>
      </c>
      <c r="B36" s="6" t="s">
        <v>33</v>
      </c>
      <c r="C36" s="7" t="s">
        <v>52</v>
      </c>
      <c r="D36" s="16">
        <f>10756.4+16414.4+35707.23+86439.01</f>
        <v>149317.04</v>
      </c>
    </row>
    <row r="37" spans="1:4" ht="12.75">
      <c r="A37" s="11"/>
      <c r="B37" s="12" t="s">
        <v>8</v>
      </c>
      <c r="C37" s="13" t="s">
        <v>37</v>
      </c>
      <c r="D37" s="19">
        <f>D35+D36</f>
        <v>925807.9000000001</v>
      </c>
    </row>
    <row r="38" spans="1:4" ht="12.75">
      <c r="A38" s="2"/>
      <c r="B38" s="3" t="s">
        <v>8</v>
      </c>
      <c r="C38" s="4" t="s">
        <v>38</v>
      </c>
      <c r="D38" s="18">
        <f>D32+D37</f>
        <v>17344385.716</v>
      </c>
    </row>
    <row r="39" spans="1:4" ht="13.5" customHeight="1">
      <c r="A39" s="14"/>
      <c r="B39" s="14"/>
      <c r="C39" s="14"/>
      <c r="D39" s="14"/>
    </row>
    <row r="40" ht="13.5" customHeight="1"/>
    <row r="41" spans="1:3" ht="13.5" customHeight="1">
      <c r="A41" s="25" t="s">
        <v>28</v>
      </c>
      <c r="B41" s="25"/>
      <c r="C41" s="25"/>
    </row>
    <row r="42" spans="1:6" ht="24.75" customHeight="1">
      <c r="A42" s="25" t="s">
        <v>44</v>
      </c>
      <c r="B42" s="25"/>
      <c r="C42" s="25"/>
      <c r="D42" s="26" t="s">
        <v>45</v>
      </c>
      <c r="E42" s="26"/>
      <c r="F42" s="26"/>
    </row>
    <row r="45" spans="1:3" ht="15" customHeight="1">
      <c r="A45" s="25" t="s">
        <v>29</v>
      </c>
      <c r="B45" s="25"/>
      <c r="C45" s="25"/>
    </row>
    <row r="46" spans="1:6" ht="16.5" customHeight="1">
      <c r="A46" s="25" t="s">
        <v>25</v>
      </c>
      <c r="B46" s="25"/>
      <c r="C46" s="25"/>
      <c r="D46" s="27" t="s">
        <v>31</v>
      </c>
      <c r="E46" s="27"/>
      <c r="F46" s="27"/>
    </row>
    <row r="49" ht="12.75">
      <c r="A49" s="20" t="s">
        <v>46</v>
      </c>
    </row>
  </sheetData>
  <sheetProtection/>
  <mergeCells count="21">
    <mergeCell ref="D1:F1"/>
    <mergeCell ref="D2:F2"/>
    <mergeCell ref="D3:F3"/>
    <mergeCell ref="A4:F4"/>
    <mergeCell ref="A6:F6"/>
    <mergeCell ref="A7:F7"/>
    <mergeCell ref="A8:F8"/>
    <mergeCell ref="A5:F5"/>
    <mergeCell ref="A9:F9"/>
    <mergeCell ref="A10:A12"/>
    <mergeCell ref="B10:B12"/>
    <mergeCell ref="C10:C12"/>
    <mergeCell ref="D10:F10"/>
    <mergeCell ref="D11:D12"/>
    <mergeCell ref="E11:F11"/>
    <mergeCell ref="A45:C45"/>
    <mergeCell ref="A46:C46"/>
    <mergeCell ref="D42:F42"/>
    <mergeCell ref="D46:F46"/>
    <mergeCell ref="A41:C41"/>
    <mergeCell ref="A42:C42"/>
  </mergeCells>
  <printOptions/>
  <pageMargins left="0.5905511811023623" right="0.31496062992125984" top="0.12" bottom="0.11811023622047245" header="0.12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conctuction412a</cp:lastModifiedBy>
  <cp:lastPrinted>2020-06-05T10:37:04Z</cp:lastPrinted>
  <dcterms:modified xsi:type="dcterms:W3CDTF">2020-06-05T10:37:43Z</dcterms:modified>
  <cp:category/>
  <cp:version/>
  <cp:contentType/>
  <cp:contentStatus/>
</cp:coreProperties>
</file>