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75" windowWidth="12060" windowHeight="85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<sst xmlns="http://schemas.openxmlformats.org/spreadsheetml/2006/main" count="37" uniqueCount="37">
  <si>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No</t>
  </si>
  <si>
    <t>тираж</t>
  </si>
  <si>
    <t>шт.</t>
  </si>
  <si>
    <t>Найменування</t>
  </si>
  <si>
    <t>Ціна, грн</t>
  </si>
  <si>
    <t>Кіл-сть</t>
  </si>
  <si>
    <t>Матеріали</t>
  </si>
  <si>
    <t>Гальванопокриття, золотом  дм2   0,1 мкр</t>
  </si>
  <si>
    <t>ПОВНА СОБІВАРТІСТЬ</t>
  </si>
  <si>
    <t>ВАРТІСТЬ ВСЬОГО</t>
  </si>
  <si>
    <t>ПДВ 20%</t>
  </si>
  <si>
    <t>Вартість з ПДВ 20%</t>
  </si>
  <si>
    <t>ЦІНАз ПДВ  ЗА 1 шт.</t>
  </si>
  <si>
    <t>Матеріали ВСЬОГО</t>
  </si>
  <si>
    <t>Виготовлення</t>
  </si>
  <si>
    <t>Загальна  вартість ВСЬОГО</t>
  </si>
  <si>
    <t>Покриття емаллю</t>
  </si>
  <si>
    <t>ТОВ "Герольдмайстер"</t>
  </si>
  <si>
    <t>Метал мідь</t>
  </si>
  <si>
    <t>Стрічка муарова (м)</t>
  </si>
  <si>
    <t>Покриття лаком</t>
  </si>
  <si>
    <t>Директор</t>
  </si>
  <si>
    <t>Литво накладки</t>
  </si>
  <si>
    <t>Штамповка та мех обробка підвіски</t>
  </si>
  <si>
    <t>Штамповка та мех обробка колодки</t>
  </si>
  <si>
    <t>Формообразуюча модель 3-х мірна (реставрація)</t>
  </si>
  <si>
    <t>Формообразуюча модедь накладки на стрічку</t>
  </si>
  <si>
    <t xml:space="preserve">Доп. Матеріали - ветош,  розчинники, резиноабразиви, наждачна бумага, войлочні  круги, паста Гоя, поліровочні  пасти, затверджувачі, карцовочні щітки, припой, флюси, трансформаторне мастило,  і  т.д. </t>
  </si>
  <si>
    <t>Виконавець</t>
  </si>
  <si>
    <t xml:space="preserve">       </t>
  </si>
  <si>
    <t>Всього, грн з ПДВ</t>
  </si>
  <si>
    <t>Послуги</t>
  </si>
  <si>
    <t>Послуги ВСЬОГО</t>
  </si>
  <si>
    <t xml:space="preserve"> </t>
  </si>
  <si>
    <t>НАКОПИЧЕННЯ</t>
  </si>
  <si>
    <r>
      <t xml:space="preserve">100 шт. </t>
    </r>
    <r>
      <rPr>
        <b/>
        <sz val="12"/>
        <rFont val="Calibri"/>
        <family val="2"/>
      </rPr>
      <t xml:space="preserve">× </t>
    </r>
    <r>
      <rPr>
        <b/>
        <sz val="12"/>
        <rFont val="Times New Roman"/>
        <family val="1"/>
      </rPr>
      <t>279,00 грн. = 27 900,00 грн.</t>
    </r>
  </si>
  <si>
    <t xml:space="preserve">________________Денис Аврамчик </t>
  </si>
</sst>
</file>

<file path=xl/styles.xml><?xml version="1.0" encoding="utf-8"?>
<styleSheet xmlns="http://schemas.openxmlformats.org/spreadsheetml/2006/main">
  <numFmts count="7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&quot;;\-#,##0\ &quot;грн&quot;"/>
    <numFmt numFmtId="189" formatCode="#,##0\ &quot;грн&quot;;[Red]\-#,##0\ &quot;грн&quot;"/>
    <numFmt numFmtId="190" formatCode="#,##0.00\ &quot;грн&quot;;\-#,##0.00\ &quot;грн&quot;"/>
    <numFmt numFmtId="191" formatCode="#,##0.00\ &quot;грн&quot;;[Red]\-#,##0.00\ &quot;грн&quot;"/>
    <numFmt numFmtId="192" formatCode="_-* #,##0\ &quot;грн&quot;_-;\-* #,##0\ &quot;грн&quot;_-;_-* &quot;-&quot;\ &quot;грн&quot;_-;_-@_-"/>
    <numFmt numFmtId="193" formatCode="_-* #,##0\ _г_р_н_-;\-* #,##0\ _г_р_н_-;_-* &quot;-&quot;\ _г_р_н_-;_-@_-"/>
    <numFmt numFmtId="194" formatCode="_-* #,##0.00\ &quot;грн&quot;_-;\-* #,##0.00\ &quot;грн&quot;_-;_-* &quot;-&quot;??\ &quot;грн&quot;_-;_-@_-"/>
    <numFmt numFmtId="195" formatCode="_-* #,##0.00\ _г_р_н_-;\-* #,##0.00\ _г_р_н_-;_-* &quot;-&quot;??\ _г_р_н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#,##0&quot;грн.&quot;;\-#,##0&quot;грн.&quot;"/>
    <numFmt numFmtId="205" formatCode="#,##0&quot;грн.&quot;;[Red]\-#,##0&quot;грн.&quot;"/>
    <numFmt numFmtId="206" formatCode="#,##0.00&quot;грн.&quot;;\-#,##0.00&quot;грн.&quot;"/>
    <numFmt numFmtId="207" formatCode="#,##0.00&quot;грн.&quot;;[Red]\-#,##0.00&quot;грн.&quot;"/>
    <numFmt numFmtId="208" formatCode="_-* #,##0&quot;грн.&quot;_-;\-* #,##0&quot;грн.&quot;_-;_-* &quot;-&quot;&quot;грн.&quot;_-;_-@_-"/>
    <numFmt numFmtId="209" formatCode="_-* #,##0_г_р_н_._-;\-* #,##0_г_р_н_._-;_-* &quot;-&quot;_г_р_н_._-;_-@_-"/>
    <numFmt numFmtId="210" formatCode="_-* #,##0.00&quot;грн.&quot;_-;\-* #,##0.00&quot;грн.&quot;_-;_-* &quot;-&quot;??&quot;грн.&quot;_-;_-@_-"/>
    <numFmt numFmtId="211" formatCode="_-* #,##0.00_г_р_н_._-;\-* #,##0.00_г_р_н_._-;_-* &quot;-&quot;??_г_р_н_._-;_-@_-"/>
    <numFmt numFmtId="212" formatCode="[$$-409]#,##0.00"/>
    <numFmt numFmtId="213" formatCode="#,##0.00\ &quot;грн.&quot;"/>
    <numFmt numFmtId="214" formatCode="#,##0.00_р_."/>
    <numFmt numFmtId="215" formatCode="#,##0.00&quot;р.&quot;"/>
    <numFmt numFmtId="216" formatCode="0.00000"/>
    <numFmt numFmtId="217" formatCode="0.000"/>
    <numFmt numFmtId="218" formatCode="0.0"/>
    <numFmt numFmtId="219" formatCode="0.0000"/>
    <numFmt numFmtId="220" formatCode="0.00;[Red]0.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  <numFmt numFmtId="225" formatCode="#,##0.0"/>
  </numFmts>
  <fonts count="56">
    <font>
      <sz val="10"/>
      <name val="Courier New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name val="Courier New Cyr"/>
      <family val="0"/>
    </font>
    <font>
      <b/>
      <i/>
      <sz val="14"/>
      <name val="Times New Roman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4"/>
      <name val="Times New Roman CYR"/>
      <family val="0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ourier New Cyr"/>
      <family val="0"/>
    </font>
    <font>
      <b/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1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217" fontId="1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5" fillId="0" borderId="14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5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8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justify" vertical="center"/>
    </xf>
    <xf numFmtId="0" fontId="5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220" fontId="5" fillId="0" borderId="15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1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1" fontId="5" fillId="0" borderId="2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225" fontId="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6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152400</xdr:rowOff>
    </xdr:from>
    <xdr:to>
      <xdr:col>14</xdr:col>
      <xdr:colOff>180975</xdr:colOff>
      <xdr:row>0</xdr:row>
      <xdr:rowOff>371475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104775" y="152400"/>
          <a:ext cx="9420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  
</a:t>
          </a:r>
        </a:p>
      </xdr:txBody>
    </xdr:sp>
    <xdr:clientData/>
  </xdr:twoCellAnchor>
  <xdr:twoCellAnchor>
    <xdr:from>
      <xdr:col>2</xdr:col>
      <xdr:colOff>190500</xdr:colOff>
      <xdr:row>0</xdr:row>
      <xdr:rowOff>66675</xdr:rowOff>
    </xdr:from>
    <xdr:to>
      <xdr:col>7</xdr:col>
      <xdr:colOff>0</xdr:colOff>
      <xdr:row>1</xdr:row>
      <xdr:rowOff>190500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38150" y="66675"/>
          <a:ext cx="6248400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Додаток  5 до договору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від __________ 2020 р. №____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Калькуляція на виготовлення нагрудних знаків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"ЗА ЗАСЛУГИ ПЕРЕД МІСТОМ"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III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ступеня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urier New Cyr"/>
              <a:ea typeface="Courier New Cyr"/>
              <a:cs typeface="Courier New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130" zoomScaleNormal="130" zoomScalePageLayoutView="0" workbookViewId="0" topLeftCell="B1">
      <selection activeCell="F5" sqref="F5"/>
    </sheetView>
  </sheetViews>
  <sheetFormatPr defaultColWidth="8.125" defaultRowHeight="12.75"/>
  <cols>
    <col min="1" max="1" width="8.25390625" style="1" hidden="1" customWidth="1"/>
    <col min="2" max="2" width="3.25390625" style="2" customWidth="1"/>
    <col min="3" max="3" width="3.375" style="3" customWidth="1"/>
    <col min="4" max="4" width="39.50390625" style="1" customWidth="1"/>
    <col min="5" max="6" width="8.125" style="4" customWidth="1"/>
    <col min="7" max="7" width="25.375" style="11" customWidth="1"/>
    <col min="8" max="8" width="3.625" style="1" hidden="1" customWidth="1"/>
    <col min="9" max="9" width="10.25390625" style="1" hidden="1" customWidth="1"/>
    <col min="10" max="10" width="13.25390625" style="1" hidden="1" customWidth="1"/>
    <col min="11" max="11" width="7.00390625" style="1" customWidth="1"/>
    <col min="12" max="12" width="6.50390625" style="1" customWidth="1"/>
    <col min="13" max="13" width="13.25390625" style="1" customWidth="1"/>
    <col min="14" max="14" width="8.125" style="1" customWidth="1"/>
    <col min="15" max="15" width="5.25390625" style="1" customWidth="1"/>
    <col min="16" max="16" width="6.125" style="1" customWidth="1"/>
    <col min="17" max="16384" width="8.125" style="1" customWidth="1"/>
  </cols>
  <sheetData>
    <row r="1" spans="2:7" s="51" customFormat="1" ht="119.25" customHeight="1">
      <c r="B1" s="52"/>
      <c r="C1" s="53"/>
      <c r="D1" s="80"/>
      <c r="E1" s="80"/>
      <c r="F1" s="80"/>
      <c r="G1" s="80"/>
    </row>
    <row r="2" spans="2:7" s="6" customFormat="1" ht="29.25" customHeight="1">
      <c r="B2" s="7"/>
      <c r="C2" s="21"/>
      <c r="D2" s="22" t="s">
        <v>1</v>
      </c>
      <c r="E2" s="23">
        <v>100</v>
      </c>
      <c r="F2" s="24" t="s">
        <v>2</v>
      </c>
      <c r="G2" s="25"/>
    </row>
    <row r="3" spans="1:16" ht="14.25" customHeight="1">
      <c r="A3" s="10"/>
      <c r="B3" s="12" t="s">
        <v>0</v>
      </c>
      <c r="C3" s="26"/>
      <c r="D3" s="27" t="s">
        <v>3</v>
      </c>
      <c r="E3" s="28" t="s">
        <v>4</v>
      </c>
      <c r="F3" s="28" t="s">
        <v>5</v>
      </c>
      <c r="G3" s="29" t="s">
        <v>30</v>
      </c>
      <c r="H3" s="6">
        <v>5.3</v>
      </c>
      <c r="I3" s="6"/>
      <c r="J3" s="6"/>
      <c r="L3" s="8"/>
      <c r="M3" s="6"/>
      <c r="N3" s="6"/>
      <c r="O3" s="6"/>
      <c r="P3" s="6"/>
    </row>
    <row r="4" spans="1:16" ht="14.25" customHeight="1">
      <c r="A4" s="10"/>
      <c r="B4" s="13">
        <v>1</v>
      </c>
      <c r="C4" s="60"/>
      <c r="D4" s="31" t="s">
        <v>6</v>
      </c>
      <c r="E4" s="32"/>
      <c r="F4" s="32"/>
      <c r="G4" s="33"/>
      <c r="H4" s="6">
        <f>H3</f>
        <v>5.3</v>
      </c>
      <c r="I4" s="6"/>
      <c r="J4" s="6"/>
      <c r="L4" s="6"/>
      <c r="M4" s="6"/>
      <c r="N4" s="6"/>
      <c r="O4" s="6"/>
      <c r="P4" s="6"/>
    </row>
    <row r="5" spans="1:12" ht="14.25" customHeight="1">
      <c r="A5" s="9"/>
      <c r="B5" s="14"/>
      <c r="C5" s="73">
        <v>1</v>
      </c>
      <c r="D5" s="34" t="s">
        <v>18</v>
      </c>
      <c r="E5" s="35">
        <v>250</v>
      </c>
      <c r="F5" s="79">
        <v>7.5</v>
      </c>
      <c r="G5" s="37">
        <f>F5*E5</f>
        <v>1875</v>
      </c>
      <c r="H5" s="6">
        <f>H4</f>
        <v>5.3</v>
      </c>
      <c r="L5" s="6"/>
    </row>
    <row r="6" spans="1:12" ht="14.25" customHeight="1">
      <c r="A6" s="9"/>
      <c r="B6" s="14"/>
      <c r="C6" s="73"/>
      <c r="D6" s="34"/>
      <c r="E6" s="37"/>
      <c r="F6" s="54"/>
      <c r="G6" s="37"/>
      <c r="H6" s="6"/>
      <c r="L6" s="6"/>
    </row>
    <row r="7" spans="1:15" ht="100.5" customHeight="1">
      <c r="A7" s="9"/>
      <c r="B7" s="14"/>
      <c r="C7" s="75">
        <v>2</v>
      </c>
      <c r="D7" s="38" t="s">
        <v>27</v>
      </c>
      <c r="E7" s="39"/>
      <c r="F7" s="36"/>
      <c r="G7" s="37">
        <f>900+141.36</f>
        <v>1041.3600000000001</v>
      </c>
      <c r="H7" s="6" t="e">
        <f>#REF!</f>
        <v>#REF!</v>
      </c>
      <c r="L7" s="6"/>
      <c r="O7" s="17"/>
    </row>
    <row r="8" spans="1:9" s="6" customFormat="1" ht="30" customHeight="1">
      <c r="A8" s="10"/>
      <c r="B8" s="12"/>
      <c r="C8" s="26"/>
      <c r="D8" s="40" t="s">
        <v>13</v>
      </c>
      <c r="E8" s="41"/>
      <c r="F8" s="41"/>
      <c r="G8" s="42">
        <f>G5+G7</f>
        <v>2916.36</v>
      </c>
      <c r="H8" s="6" t="e">
        <f>#REF!</f>
        <v>#REF!</v>
      </c>
      <c r="I8" s="6" t="e">
        <f>G8/H8</f>
        <v>#REF!</v>
      </c>
    </row>
    <row r="9" spans="1:9" s="6" customFormat="1" ht="16.5" customHeight="1">
      <c r="A9" s="10"/>
      <c r="B9" s="13">
        <v>2</v>
      </c>
      <c r="C9" s="30"/>
      <c r="D9" s="31" t="s">
        <v>14</v>
      </c>
      <c r="E9" s="32"/>
      <c r="F9" s="32"/>
      <c r="G9" s="43"/>
      <c r="H9" s="6" t="e">
        <f>H8</f>
        <v>#REF!</v>
      </c>
      <c r="I9" s="8"/>
    </row>
    <row r="10" spans="1:9" s="6" customFormat="1" ht="12.75" customHeight="1">
      <c r="A10" s="10"/>
      <c r="B10" s="15"/>
      <c r="C10" s="58">
        <v>1</v>
      </c>
      <c r="D10" s="59" t="s">
        <v>25</v>
      </c>
      <c r="E10" s="63"/>
      <c r="F10" s="56"/>
      <c r="G10" s="57"/>
      <c r="H10" s="6" t="e">
        <f>H9</f>
        <v>#REF!</v>
      </c>
      <c r="I10" s="6">
        <v>320</v>
      </c>
    </row>
    <row r="11" spans="1:9" s="6" customFormat="1" ht="15.75" customHeight="1">
      <c r="A11" s="10"/>
      <c r="B11" s="15"/>
      <c r="C11" s="58">
        <v>2</v>
      </c>
      <c r="D11" s="59" t="s">
        <v>26</v>
      </c>
      <c r="E11" s="63"/>
      <c r="F11" s="56"/>
      <c r="G11" s="57"/>
      <c r="H11" s="6" t="e">
        <f>H10</f>
        <v>#REF!</v>
      </c>
      <c r="I11" s="6">
        <v>270</v>
      </c>
    </row>
    <row r="12" spans="1:7" s="6" customFormat="1" ht="15" customHeight="1">
      <c r="A12" s="10"/>
      <c r="B12" s="15"/>
      <c r="C12" s="58">
        <v>3</v>
      </c>
      <c r="D12" s="59" t="s">
        <v>23</v>
      </c>
      <c r="E12" s="63">
        <v>74.8</v>
      </c>
      <c r="F12" s="61">
        <v>100</v>
      </c>
      <c r="G12" s="57">
        <f>F12*E12</f>
        <v>7480</v>
      </c>
    </row>
    <row r="13" spans="1:7" s="6" customFormat="1" ht="15" customHeight="1">
      <c r="A13" s="10"/>
      <c r="B13" s="15"/>
      <c r="C13" s="58">
        <v>4</v>
      </c>
      <c r="D13" s="59" t="s">
        <v>24</v>
      </c>
      <c r="E13" s="63">
        <v>45.9</v>
      </c>
      <c r="F13" s="61">
        <v>100</v>
      </c>
      <c r="G13" s="57">
        <f>E13*F13</f>
        <v>4590</v>
      </c>
    </row>
    <row r="14" spans="1:7" s="6" customFormat="1" ht="15" customHeight="1">
      <c r="A14" s="10"/>
      <c r="B14" s="15"/>
      <c r="C14" s="58">
        <v>5</v>
      </c>
      <c r="D14" s="59" t="s">
        <v>19</v>
      </c>
      <c r="E14" s="57">
        <v>20</v>
      </c>
      <c r="F14" s="56">
        <v>100</v>
      </c>
      <c r="G14" s="57">
        <f>E14*F14</f>
        <v>2000</v>
      </c>
    </row>
    <row r="15" spans="1:7" s="6" customFormat="1" ht="16.5" customHeight="1">
      <c r="A15" s="10"/>
      <c r="B15" s="15"/>
      <c r="C15" s="58">
        <v>6</v>
      </c>
      <c r="D15" s="59" t="s">
        <v>22</v>
      </c>
      <c r="E15" s="57">
        <v>13.6</v>
      </c>
      <c r="F15" s="56">
        <v>100</v>
      </c>
      <c r="G15" s="57">
        <f>E15*F15</f>
        <v>1360</v>
      </c>
    </row>
    <row r="16" spans="1:16" ht="27.75" customHeight="1">
      <c r="A16" s="10"/>
      <c r="B16" s="16"/>
      <c r="C16" s="44"/>
      <c r="D16" s="45" t="s">
        <v>15</v>
      </c>
      <c r="E16" s="46"/>
      <c r="F16" s="46"/>
      <c r="G16" s="47">
        <f>SUM(G12:G15)</f>
        <v>15430</v>
      </c>
      <c r="H16" s="6" t="e">
        <f>#REF!</f>
        <v>#REF!</v>
      </c>
      <c r="I16" s="6" t="e">
        <f>G16/H16</f>
        <v>#REF!</v>
      </c>
      <c r="J16" s="6"/>
      <c r="K16" s="8"/>
      <c r="L16" s="6"/>
      <c r="M16" s="6"/>
      <c r="N16" s="6"/>
      <c r="O16" s="6"/>
      <c r="P16" s="6"/>
    </row>
    <row r="17" spans="1:16" ht="14.25" customHeight="1">
      <c r="A17" s="10"/>
      <c r="B17" s="72">
        <v>3</v>
      </c>
      <c r="C17" s="58"/>
      <c r="D17" s="27" t="s">
        <v>31</v>
      </c>
      <c r="E17" s="28"/>
      <c r="F17" s="28"/>
      <c r="G17" s="29"/>
      <c r="H17" s="6" t="e">
        <f>H16</f>
        <v>#REF!</v>
      </c>
      <c r="I17" s="8"/>
      <c r="J17" s="6"/>
      <c r="K17" s="6"/>
      <c r="L17" s="6"/>
      <c r="M17" s="6"/>
      <c r="N17" s="6"/>
      <c r="O17" s="6"/>
      <c r="P17" s="6"/>
    </row>
    <row r="18" spans="1:16" ht="14.25" customHeight="1">
      <c r="A18" s="10"/>
      <c r="B18" s="15"/>
      <c r="C18" s="60">
        <v>1</v>
      </c>
      <c r="D18" s="55" t="s">
        <v>7</v>
      </c>
      <c r="E18" s="56">
        <v>5.4</v>
      </c>
      <c r="F18" s="56">
        <v>100</v>
      </c>
      <c r="G18" s="57">
        <f>E18*F18</f>
        <v>540</v>
      </c>
      <c r="H18" s="6"/>
      <c r="I18" s="8"/>
      <c r="J18" s="6"/>
      <c r="K18" s="6"/>
      <c r="L18" s="6"/>
      <c r="M18" s="6"/>
      <c r="N18" s="6"/>
      <c r="O18" s="6"/>
      <c r="P18" s="6"/>
    </row>
    <row r="19" spans="1:16" ht="14.25" customHeight="1">
      <c r="A19" s="10"/>
      <c r="B19" s="15"/>
      <c r="C19" s="60">
        <v>2</v>
      </c>
      <c r="D19" s="55" t="s">
        <v>16</v>
      </c>
      <c r="E19" s="57">
        <v>16.8</v>
      </c>
      <c r="F19" s="61">
        <v>100</v>
      </c>
      <c r="G19" s="57">
        <f>E19*F19</f>
        <v>1680</v>
      </c>
      <c r="H19" s="6"/>
      <c r="I19" s="8"/>
      <c r="J19" s="6"/>
      <c r="K19" s="6"/>
      <c r="L19" s="6"/>
      <c r="M19" s="6"/>
      <c r="N19" s="6"/>
      <c r="O19" s="6"/>
      <c r="P19" s="6"/>
    </row>
    <row r="20" spans="1:12" ht="14.25" customHeight="1">
      <c r="A20" s="9"/>
      <c r="B20" s="14"/>
      <c r="C20" s="60">
        <v>3</v>
      </c>
      <c r="D20" s="55" t="s">
        <v>20</v>
      </c>
      <c r="E20" s="57">
        <v>5.7</v>
      </c>
      <c r="F20" s="61">
        <v>100</v>
      </c>
      <c r="G20" s="57">
        <f>F20*E20</f>
        <v>570</v>
      </c>
      <c r="H20" s="6" t="e">
        <f>H17</f>
        <v>#REF!</v>
      </c>
      <c r="L20" s="6"/>
    </row>
    <row r="21" spans="1:16" ht="26.25" customHeight="1">
      <c r="A21" s="10"/>
      <c r="B21" s="16"/>
      <c r="C21" s="44"/>
      <c r="D21" s="45" t="s">
        <v>32</v>
      </c>
      <c r="E21" s="46"/>
      <c r="F21" s="46"/>
      <c r="G21" s="47">
        <f>SUM(G18:G20)</f>
        <v>2790</v>
      </c>
      <c r="H21" s="6" t="e">
        <f>H20</f>
        <v>#REF!</v>
      </c>
      <c r="I21" s="6"/>
      <c r="J21" s="6"/>
      <c r="K21" s="6"/>
      <c r="L21" s="6"/>
      <c r="M21" s="6"/>
      <c r="N21" s="6"/>
      <c r="O21" s="6"/>
      <c r="P21" s="6"/>
    </row>
    <row r="22" spans="1:14" s="6" customFormat="1" ht="20.25" customHeight="1">
      <c r="A22" s="10"/>
      <c r="B22" s="84">
        <v>4</v>
      </c>
      <c r="C22" s="58">
        <v>4</v>
      </c>
      <c r="D22" s="27" t="s">
        <v>8</v>
      </c>
      <c r="E22" s="28"/>
      <c r="F22" s="28"/>
      <c r="G22" s="29">
        <f>G8+G16+G21</f>
        <v>21136.36</v>
      </c>
      <c r="H22" s="6" t="e">
        <f>#REF!</f>
        <v>#REF!</v>
      </c>
      <c r="I22" s="4"/>
      <c r="K22" s="8"/>
      <c r="N22" s="8"/>
    </row>
    <row r="23" spans="1:8" s="6" customFormat="1" ht="18" customHeight="1">
      <c r="A23" s="10"/>
      <c r="B23" s="85"/>
      <c r="C23" s="58">
        <v>5</v>
      </c>
      <c r="D23" s="27" t="s">
        <v>34</v>
      </c>
      <c r="E23" s="28"/>
      <c r="F23" s="28"/>
      <c r="G23" s="29">
        <f>ROUND(G22*0.1,2)</f>
        <v>2113.64</v>
      </c>
      <c r="H23" s="6" t="e">
        <f>H22</f>
        <v>#REF!</v>
      </c>
    </row>
    <row r="24" spans="1:8" s="6" customFormat="1" ht="18" customHeight="1">
      <c r="A24" s="10"/>
      <c r="B24" s="85"/>
      <c r="C24" s="58">
        <v>6</v>
      </c>
      <c r="D24" s="27" t="s">
        <v>9</v>
      </c>
      <c r="E24" s="28"/>
      <c r="F24" s="28"/>
      <c r="G24" s="29">
        <f>G22+G23</f>
        <v>23250</v>
      </c>
      <c r="H24" s="6" t="e">
        <f>H23</f>
        <v>#REF!</v>
      </c>
    </row>
    <row r="25" spans="1:9" s="6" customFormat="1" ht="18" customHeight="1">
      <c r="A25" s="10"/>
      <c r="B25" s="85"/>
      <c r="C25" s="58">
        <v>7</v>
      </c>
      <c r="D25" s="27" t="s">
        <v>10</v>
      </c>
      <c r="E25" s="28"/>
      <c r="F25" s="28"/>
      <c r="G25" s="29">
        <f>G24/5</f>
        <v>4650</v>
      </c>
      <c r="H25" s="6" t="e">
        <f>H24</f>
        <v>#REF!</v>
      </c>
      <c r="I25" s="5"/>
    </row>
    <row r="26" spans="1:16" ht="21.75" customHeight="1">
      <c r="A26" s="10"/>
      <c r="B26" s="85"/>
      <c r="C26" s="58">
        <v>8</v>
      </c>
      <c r="D26" s="27" t="s">
        <v>11</v>
      </c>
      <c r="E26" s="28"/>
      <c r="F26" s="28"/>
      <c r="G26" s="29">
        <f>G24+G25</f>
        <v>27900</v>
      </c>
      <c r="H26" s="6" t="e">
        <f>H25</f>
        <v>#REF!</v>
      </c>
      <c r="I26" s="6"/>
      <c r="J26" s="6"/>
      <c r="K26" s="6"/>
      <c r="L26" s="6"/>
      <c r="M26" s="6"/>
      <c r="N26" s="6"/>
      <c r="O26" s="6"/>
      <c r="P26" s="6"/>
    </row>
    <row r="27" spans="1:12" ht="21.75" customHeight="1">
      <c r="A27" s="9"/>
      <c r="B27" s="86"/>
      <c r="C27" s="58">
        <v>9</v>
      </c>
      <c r="D27" s="27" t="s">
        <v>12</v>
      </c>
      <c r="E27" s="28"/>
      <c r="F27" s="28"/>
      <c r="G27" s="29">
        <f>G26/E2</f>
        <v>279</v>
      </c>
      <c r="H27" s="6" t="e">
        <f>#REF!</f>
        <v>#REF!</v>
      </c>
      <c r="L27" s="18"/>
    </row>
    <row r="28" spans="1:12" ht="24" customHeight="1">
      <c r="A28" s="9"/>
      <c r="B28" s="76"/>
      <c r="C28" s="77"/>
      <c r="D28" s="78" t="s">
        <v>33</v>
      </c>
      <c r="E28" s="83" t="s">
        <v>35</v>
      </c>
      <c r="F28" s="83"/>
      <c r="G28" s="83"/>
      <c r="H28" s="6"/>
      <c r="L28" s="18"/>
    </row>
    <row r="29" spans="3:7" ht="15.75">
      <c r="C29" s="20"/>
      <c r="D29" s="48"/>
      <c r="E29" s="49"/>
      <c r="F29" s="49"/>
      <c r="G29" s="50"/>
    </row>
    <row r="30" spans="3:7" ht="17.25" customHeight="1">
      <c r="C30" s="20"/>
      <c r="D30" s="71" t="s">
        <v>28</v>
      </c>
      <c r="E30" s="62"/>
      <c r="F30" s="64"/>
      <c r="G30" s="1"/>
    </row>
    <row r="31" spans="3:14" ht="24" customHeight="1">
      <c r="C31" s="20"/>
      <c r="D31" s="65" t="s">
        <v>17</v>
      </c>
      <c r="E31" s="11"/>
      <c r="F31" s="66"/>
      <c r="G31" s="66"/>
      <c r="H31" s="66"/>
      <c r="I31" s="66"/>
      <c r="J31" s="66"/>
      <c r="N31" s="4"/>
    </row>
    <row r="32" spans="3:10" ht="21" customHeight="1">
      <c r="C32" s="20"/>
      <c r="D32" s="74" t="s">
        <v>21</v>
      </c>
      <c r="E32" s="11"/>
      <c r="F32" s="67"/>
      <c r="G32" s="66"/>
      <c r="H32" s="66"/>
      <c r="I32" s="66"/>
      <c r="J32" s="66"/>
    </row>
    <row r="33" spans="4:10" ht="40.5" customHeight="1">
      <c r="D33" s="65"/>
      <c r="E33" s="19"/>
      <c r="F33" s="81"/>
      <c r="G33" s="82"/>
      <c r="H33" s="66"/>
      <c r="I33" s="66"/>
      <c r="J33" s="66"/>
    </row>
    <row r="34" spans="4:11" ht="36.75" customHeight="1">
      <c r="D34" s="68" t="s">
        <v>36</v>
      </c>
      <c r="E34" s="4" t="s">
        <v>29</v>
      </c>
      <c r="F34" s="1"/>
      <c r="G34" s="69"/>
      <c r="H34" s="70"/>
      <c r="I34" s="70"/>
      <c r="J34" s="70"/>
      <c r="K34" s="70"/>
    </row>
    <row r="35" ht="12">
      <c r="D35" s="6"/>
    </row>
    <row r="36" ht="12">
      <c r="D36" s="6"/>
    </row>
    <row r="37" ht="12">
      <c r="D37" s="6"/>
    </row>
    <row r="38" ht="12">
      <c r="D38" s="6"/>
    </row>
    <row r="39" ht="12">
      <c r="D39" s="6"/>
    </row>
    <row r="41" ht="12">
      <c r="F41" s="11"/>
    </row>
    <row r="46" ht="12">
      <c r="E46" s="11"/>
    </row>
    <row r="47" ht="12">
      <c r="E47" s="11"/>
    </row>
    <row r="48" ht="12">
      <c r="E48" s="11"/>
    </row>
    <row r="57" ht="12">
      <c r="H57" s="6"/>
    </row>
    <row r="58" ht="12">
      <c r="H58" s="6"/>
    </row>
  </sheetData>
  <sheetProtection/>
  <mergeCells count="4">
    <mergeCell ref="D1:G1"/>
    <mergeCell ref="F33:G33"/>
    <mergeCell ref="E28:G28"/>
    <mergeCell ref="B22:B27"/>
  </mergeCells>
  <printOptions/>
  <pageMargins left="0.38" right="0.31" top="0.12" bottom="0.54" header="0.3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uopr320_4</cp:lastModifiedBy>
  <cp:lastPrinted>2020-02-26T09:06:45Z</cp:lastPrinted>
  <dcterms:created xsi:type="dcterms:W3CDTF">2000-09-25T10:45:58Z</dcterms:created>
  <dcterms:modified xsi:type="dcterms:W3CDTF">2020-02-26T09:06:50Z</dcterms:modified>
  <cp:category/>
  <cp:version/>
  <cp:contentType/>
  <cp:contentStatus/>
</cp:coreProperties>
</file>